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ive d\D\Gdrive\gbasiima\work\PAP\PIP 23-25\MYC 2025\"/>
    </mc:Choice>
  </mc:AlternateContent>
  <bookViews>
    <workbookView xWindow="0" yWindow="0" windowWidth="28800" windowHeight="12330"/>
  </bookViews>
  <sheets>
    <sheet name="MYC Database FY 25-2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raw99">#REF!</definedName>
    <definedName name="_____raw99">#REF!</definedName>
    <definedName name="____raw99">#REF!</definedName>
    <definedName name="___raw99">#REF!</definedName>
    <definedName name="__123Graph_C" hidden="1">[1]SEI!#REF!</definedName>
    <definedName name="__123Graph_D" hidden="1">[1]SEI!#REF!</definedName>
    <definedName name="__123Graph_E" hidden="1">[1]SEI!#REF!</definedName>
    <definedName name="__123Graph_F" hidden="1">[1]SEI!#REF!</definedName>
    <definedName name="__raw99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1">#REF!</definedName>
    <definedName name="_Fill" hidden="1">#REF!</definedName>
    <definedName name="_Fill1" hidden="1">#REF!</definedName>
    <definedName name="_Key1" hidden="1">#REF!</definedName>
    <definedName name="_Order1" hidden="1">255</definedName>
    <definedName name="_Order2" hidden="1">255</definedName>
    <definedName name="_Parse_Out" hidden="1">#REF!</definedName>
    <definedName name="_raw9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a">[2]Changes!$A$6</definedName>
    <definedName name="AA" localSheetId="0" hidden="1">{"Main Economic Indicators",#N/A,FALSE,"C"}</definedName>
    <definedName name="AA" hidden="1">{"Main Economic Indicators",#N/A,FALSE,"C"}</definedName>
    <definedName name="BFP">#REF!</definedName>
    <definedName name="broad_m" localSheetId="0">OFFSET(#REF!,0,MATCH(#REF!,years)-1,1,MATCH(#REF!,years)-MATCH(#REF!,years)+1)</definedName>
    <definedName name="broad_m">OFFSET(#REF!,0,MATCH(#REF!,years)-1,1,MATCH(#REF!,years)-MATCH(#REF!,years)+1)</definedName>
    <definedName name="bud_est">#REF!</definedName>
    <definedName name="c_1">#REF!</definedName>
    <definedName name="c_2">#REF!</definedName>
    <definedName name="c_3">#REF!</definedName>
    <definedName name="cab" localSheetId="0">OFFSET(#REF!,0,MATCH(#REF!,years)-1,1,MATCH(#REF!,years)-MATCH(#REF!,years)+1)</definedName>
    <definedName name="cab">OFFSET(#REF!,0,MATCH(#REF!,years)-1,1,MATCH(#REF!,years)-MATCH(#REF!,years)+1)</definedName>
    <definedName name="capital_transfers" localSheetId="0">OFFSET(#REF!,0,MATCH(#REF!,years)-1,1,MATCH(#REF!,years)-MATCH(#REF!,years)+1)</definedName>
    <definedName name="capital_transfers">OFFSET(#REF!,0,MATCH(#REF!,years)-1,1,MATCH(#REF!,years)-MATCH(#REF!,years)+1)</definedName>
    <definedName name="CASH">#REF!</definedName>
    <definedName name="cashflow" localSheetId="0">OFFSET(#REF!,0,MATCH(#REF!,years)-1,1,MATCH(#REF!,years)-MATCH(#REF!,years)+1)</definedName>
    <definedName name="cashflow">OFFSET(#REF!,0,MATCH(#REF!,years)-1,1,MATCH(#REF!,years)-MATCH(#REF!,years)+1)</definedName>
    <definedName name="category">[3]Input!$E$3:$E$221</definedName>
    <definedName name="cb" localSheetId="0">OFFSET(#REF!,0,MATCH(#REF!,years)-1,1,MATCH(#REF!,years)-MATCH(#REF!,years)+1)</definedName>
    <definedName name="cb">OFFSET(#REF!,0,MATCH(#REF!,years)-1,1,MATCH(#REF!,years)-MATCH(#REF!,years)+1)</definedName>
    <definedName name="cbr" localSheetId="0">OFFSET(#REF!,0,MATCH(#REF!,years)-1,1,MATCH(#REF!,years)-MATCH(#REF!,years)+1)</definedName>
    <definedName name="cbr">OFFSET(#REF!,0,MATCH(#REF!,years)-1,1,MATCH(#REF!,years)-MATCH(#REF!,years)+1)</definedName>
    <definedName name="cgc" localSheetId="0">OFFSET(#REF!,0,MATCH(#REF!,years)-1,1,MATCH(#REF!,years)-MATCH(#REF!,years)+1)</definedName>
    <definedName name="cgc">OFFSET(#REF!,0,MATCH(#REF!,years)-1,1,MATCH(#REF!,years)-MATCH(#REF!,years)+1)</definedName>
    <definedName name="CHANGESWRITE">#REF!</definedName>
    <definedName name="consumption" localSheetId="0">OFFSET(#REF!,0,MATCH(#REF!,years)-1,1,MATCH(#REF!,years)-MATCH(#REF!,years)+1)</definedName>
    <definedName name="consumption">OFFSET(#REF!,0,MATCH(#REF!,years)-1,1,MATCH(#REF!,years)-MATCH(#REF!,years)+1)</definedName>
    <definedName name="core" localSheetId="0">OFFSET(#REF!,0,MATCH(#REF!,years)-1,1,MATCH(#REF!,years)-MATCH(#REF!,years)+1)</definedName>
    <definedName name="core">OFFSET(#REF!,0,MATCH(#REF!,years)-1,1,MATCH(#REF!,years)-MATCH(#REF!,years)+1)</definedName>
    <definedName name="debt_dom" localSheetId="0">OFFSET(#REF!,0,MATCH(#REF!,years)-1,1,MATCH(#REF!,years)-MATCH(#REF!,years)+1)</definedName>
    <definedName name="debt_dom">OFFSET(#REF!,0,MATCH(#REF!,years)-1,1,MATCH(#REF!,years)-MATCH(#REF!,years)+1)</definedName>
    <definedName name="debt_ext" localSheetId="0">OFFSET(#REF!,0,MATCH(#REF!,years)-1,1,MATCH(#REF!,years)-MATCH(#REF!,years)+1)</definedName>
    <definedName name="debt_ext">OFFSET(#REF!,0,MATCH(#REF!,years)-1,1,MATCH(#REF!,years)-MATCH(#REF!,years)+1)</definedName>
    <definedName name="donor" localSheetId="0">OFFSET(#REF!,0,MATCH(#REF!,years)-1,1,MATCH(#REF!,years)-MATCH(#REF!,years)+1)</definedName>
    <definedName name="donor">OFFSET(#REF!,0,MATCH(#REF!,years)-1,1,MATCH(#REF!,years)-MATCH(#REF!,years)+1)</definedName>
    <definedName name="efu" localSheetId="0">OFFSET(#REF!,0,MATCH(#REF!,years)-1,1,MATCH(#REF!,years)-MATCH(#REF!,years)+1)</definedName>
    <definedName name="efu">OFFSET(#REF!,0,MATCH(#REF!,years)-1,1,MATCH(#REF!,years)-MATCH(#REF!,years)+1)</definedName>
    <definedName name="ergferger" localSheetId="0" hidden="1">{"Main Economic Indicators",#N/A,FALSE,"C"}</definedName>
    <definedName name="ergferger" hidden="1">{"Main Economic Indicators",#N/A,FALSE,"C"}</definedName>
    <definedName name="errors" localSheetId="0">OFFSET(#REF!,0,MATCH(#REF!,years)-1,1,MATCH(#REF!,years)-MATCH(#REF!,years)+1)</definedName>
    <definedName name="errors">OFFSET(#REF!,0,MATCH(#REF!,years)-1,1,MATCH(#REF!,years)-MATCH(#REF!,years)+1)</definedName>
    <definedName name="excises" localSheetId="0">OFFSET(#REF!,0,MATCH(#REF!,years)-1,1,MATCH(#REF!,years)-MATCH(#REF!,years)+1)</definedName>
    <definedName name="excises">OFFSET(#REF!,0,MATCH(#REF!,years)-1,1,MATCH(#REF!,years)-MATCH(#REF!,years)+1)</definedName>
    <definedName name="exports" localSheetId="0">OFFSET(#REF!,0,MATCH(#REF!,years)-1,1,MATCH(#REF!,years)-MATCH(#REF!,years)+1)</definedName>
    <definedName name="exports">OFFSET(#REF!,0,MATCH(#REF!,years)-1,1,MATCH(#REF!,years)-MATCH(#REF!,years)+1)</definedName>
    <definedName name="exports_gdp" localSheetId="0">OFFSET(#REF!,0,MATCH(#REF!,years)-1,1,MATCH(#REF!,years)-MATCH(#REF!,years)+1)</definedName>
    <definedName name="exports_gdp">OFFSET(#REF!,0,MATCH(#REF!,years)-1,1,MATCH(#REF!,years)-MATCH(#REF!,years)+1)</definedName>
    <definedName name="external_debt" localSheetId="0">OFFSET(#REF!,0,MATCH(#REF!,years)-1,1,MATCH(#REF!,years)-MATCH(#REF!,years)+1)</definedName>
    <definedName name="external_debt">OFFSET(#REF!,0,MATCH(#REF!,years)-1,1,MATCH(#REF!,years)-MATCH(#REF!,years)+1)</definedName>
    <definedName name="fdi" localSheetId="0">OFFSET(#REF!,0,MATCH(#REF!,years)-1,1,MATCH(#REF!,years)-MATCH(#REF!,years)+1)</definedName>
    <definedName name="fdi">OFFSET(#REF!,0,MATCH(#REF!,years)-1,1,MATCH(#REF!,years)-MATCH(#REF!,years)+1)</definedName>
    <definedName name="financial_account" localSheetId="0">OFFSET(#REF!,0,MATCH(#REF!,years)-1,1,MATCH(#REF!,years)-MATCH(#REF!,years)+1)</definedName>
    <definedName name="financial_account">OFFSET(#REF!,0,MATCH(#REF!,years)-1,1,MATCH(#REF!,years)-MATCH(#REF!,years)+1)</definedName>
    <definedName name="fiscaldeficit" localSheetId="0">OFFSET(#REF!,0,MATCH(#REF!,years)-1,1,MATCH(#REF!,years)-MATCH(#REF!,years)+1)</definedName>
    <definedName name="fiscaldeficit">OFFSET(#REF!,0,MATCH(#REF!,years)-1,1,MATCH(#REF!,years)-MATCH(#REF!,years)+1)</definedName>
    <definedName name="food" localSheetId="0">OFFSET(#REF!,0,MATCH(#REF!,years)-1,1,MATCH(#REF!,years)-MATCH(#REF!,years)+1)</definedName>
    <definedName name="food">OFFSET(#REF!,0,MATCH(#REF!,years)-1,1,MATCH(#REF!,years)-MATCH(#REF!,years)+1)</definedName>
    <definedName name="ft">#REF!</definedName>
    <definedName name="FundingSource">[4]!Table5[Funding Source]</definedName>
    <definedName name="gou_dev" localSheetId="0">OFFSET(#REF!,0,MATCH(#REF!,years)-1,1,MATCH(#REF!,years)-MATCH(#REF!,years)+1)</definedName>
    <definedName name="gou_dev">OFFSET(#REF!,0,MATCH(#REF!,years)-1,1,MATCH(#REF!,years)-MATCH(#REF!,years)+1)</definedName>
    <definedName name="Grant">[3]Input!$D$3:$D$221</definedName>
    <definedName name="growth" localSheetId="0">OFFSET(#REF!,0,MATCH(#REF!,years)-1,1,MATCH(#REF!,years)-MATCH(#REF!,years)+1)</definedName>
    <definedName name="growth">OFFSET(#REF!,0,MATCH(#REF!,years)-1,1,MATCH(#REF!,years)-MATCH(#REF!,years)+1)</definedName>
    <definedName name="headline" localSheetId="0">OFFSET(#REF!,0,MATCH(#REF!,years)-1,1,MATCH(#REF!,years)-MATCH(#REF!,years)+1)</definedName>
    <definedName name="headline">OFFSET(#REF!,0,MATCH(#REF!,years)-1,1,MATCH(#REF!,years)-MATCH(#REF!,years)+1)</definedName>
    <definedName name="import">[3]Input!$CO$3:$CO$221</definedName>
    <definedName name="import_duty" localSheetId="0">OFFSET(#REF!,0,MATCH(#REF!,years)-1,1,MATCH(#REF!,years)-MATCH(#REF!,years)+1)</definedName>
    <definedName name="import_duty">OFFSET(#REF!,0,MATCH(#REF!,years)-1,1,MATCH(#REF!,years)-MATCH(#REF!,years)+1)</definedName>
    <definedName name="imports" localSheetId="0">OFFSET(#REF!,0,MATCH(#REF!,years)-1,1,MATCH(#REF!,years)-MATCH(#REF!,years)+1)</definedName>
    <definedName name="imports">OFFSET(#REF!,0,MATCH(#REF!,years)-1,1,MATCH(#REF!,years)-MATCH(#REF!,years)+1)</definedName>
    <definedName name="imports_gdp" localSheetId="0">OFFSET(#REF!,0,MATCH(#REF!,years)-1,1,MATCH(#REF!,years)-MATCH(#REF!,years)+1)</definedName>
    <definedName name="imports_gdp">OFFSET(#REF!,0,MATCH(#REF!,years)-1,1,MATCH(#REF!,years)-MATCH(#REF!,years)+1)</definedName>
    <definedName name="impulse" localSheetId="0">OFFSET(#REF!,0,MATCH(#REF!,years)-1,1,MATCH(#REF!,years)-MATCH(#REF!,years)+1)</definedName>
    <definedName name="impulse">OFFSET(#REF!,0,MATCH(#REF!,years)-1,1,MATCH(#REF!,years)-MATCH(#REF!,years)+1)</definedName>
    <definedName name="interest" localSheetId="0">OFFSET(#REF!,0,MATCH(#REF!,years)-1,1,MATCH(#REF!,years)-MATCH(#REF!,years)+1)</definedName>
    <definedName name="interest">OFFSET(#REF!,0,MATCH(#REF!,years)-1,1,MATCH(#REF!,years)-MATCH(#REF!,years)+1)</definedName>
    <definedName name="investment" localSheetId="0">OFFSET(#REF!,0,MATCH(#REF!,years)-1,1,MATCH(#REF!,years)-MATCH(#REF!,years)+1)</definedName>
    <definedName name="investment">OFFSET(#REF!,0,MATCH(#REF!,years)-1,1,MATCH(#REF!,years)-MATCH(#REF!,years)+1)</definedName>
    <definedName name="investment_gdp" localSheetId="0">OFFSET(#REF!,0,MATCH(#REF!,years)-1,1,MATCH(#REF!,years)-MATCH(#REF!,years)+1)</definedName>
    <definedName name="investment_gdp">OFFSET(#REF!,0,MATCH(#REF!,years)-1,1,MATCH(#REF!,years)-MATCH(#REF!,years)+1)</definedName>
    <definedName name="investmentincome" localSheetId="0">OFFSET(#REF!,0,MATCH(#REF!,years)-1,1,MATCH(#REF!,years)-MATCH(#REF!,years)+1)</definedName>
    <definedName name="investmentincome">OFFSET(#REF!,0,MATCH(#REF!,years)-1,1,MATCH(#REF!,years)-MATCH(#REF!,years)+1)</definedName>
    <definedName name="ipp" localSheetId="0">OFFSET(#REF!,0,MATCH(#REF!,years)-1,1,MATCH(#REF!,years)-MATCH(#REF!,years)+1)</definedName>
    <definedName name="ipp">OFFSET(#REF!,0,MATCH(#REF!,years)-1,1,MATCH(#REF!,years)-MATCH(#REF!,years)+1)</definedName>
    <definedName name="karuma" localSheetId="0">OFFSET(#REF!,0,MATCH(#REF!,years)-1,1,MATCH(#REF!,years)-MATCH(#REF!,years)+1)</definedName>
    <definedName name="karuma">OFFSET(#REF!,0,MATCH(#REF!,years)-1,1,MATCH(#REF!,years)-MATCH(#REF!,years)+1)</definedName>
    <definedName name="lr" localSheetId="0">OFFSET(#REF!,0,MATCH(#REF!,years)-1,1,MATCH(#REF!,years)-MATCH(#REF!,years)+1)</definedName>
    <definedName name="lr">OFFSET(#REF!,0,MATCH(#REF!,years)-1,1,MATCH(#REF!,years)-MATCH(#REF!,years)+1)</definedName>
    <definedName name="marcus">#REF!</definedName>
    <definedName name="MDF_Funds_Print__Area">#REF!</definedName>
    <definedName name="Monthly_Payments_Print_Area">#REF!</definedName>
    <definedName name="mtef">#REF!</definedName>
    <definedName name="ncb" localSheetId="0">OFFSET(#REF!,0,MATCH(#REF!,years)-1,1,MATCH(#REF!,years)-MATCH(#REF!,years)+1)</definedName>
    <definedName name="ncb">OFFSET(#REF!,0,MATCH(#REF!,years)-1,1,MATCH(#REF!,years)-MATCH(#REF!,years)+1)</definedName>
    <definedName name="ndf" localSheetId="0">OFFSET(#REF!,0,MATCH(#REF!,years)-1,1,MATCH(#REF!,years)-MATCH(#REF!,years)+1)</definedName>
    <definedName name="ndf">OFFSET(#REF!,0,MATCH(#REF!,years)-1,1,MATCH(#REF!,years)-MATCH(#REF!,years)+1)</definedName>
    <definedName name="ner" localSheetId="0">OFFSET(#REF!,0,MATCH(#REF!,years)-1,1,MATCH(#REF!,years)-MATCH(#REF!,years)+1)</definedName>
    <definedName name="ner">OFFSET(#REF!,0,MATCH(#REF!,years)-1,1,MATCH(#REF!,years)-MATCH(#REF!,years)+1)</definedName>
    <definedName name="nfa" localSheetId="0">OFFSET(#REF!,0,MATCH(#REF!,years)-1,1,MATCH(#REF!,years)-MATCH(#REF!,years)+1)</definedName>
    <definedName name="nfa">OFFSET(#REF!,0,MATCH(#REF!,years)-1,1,MATCH(#REF!,years)-MATCH(#REF!,years)+1)</definedName>
    <definedName name="nnn" localSheetId="0" hidden="1">{"Main Economic Indicators",#N/A,FALSE,"C"}</definedName>
    <definedName name="nnn" hidden="1">{"Main Economic Indicators",#N/A,FALSE,"C"}</definedName>
    <definedName name="non_conc" localSheetId="0">OFFSET(#REF!,0,MATCH(#REF!,years)-1,1,MATCH(#REF!,years)-MATCH(#REF!,years)+1)</definedName>
    <definedName name="non_conc">OFFSET(#REF!,0,MATCH(#REF!,years)-1,1,MATCH(#REF!,years)-MATCH(#REF!,years)+1)</definedName>
    <definedName name="oin" localSheetId="0">OFFSET(#REF!,0,MATCH(#REF!,years)-1,1,MATCH(#REF!,years)-MATCH(#REF!,years)+1)</definedName>
    <definedName name="oin">OFFSET(#REF!,0,MATCH(#REF!,years)-1,1,MATCH(#REF!,years)-MATCH(#REF!,years)+1)</definedName>
    <definedName name="other_current" localSheetId="0">OFFSET(#REF!,0,MATCH(#REF!,years)-1,1,MATCH(#REF!,years)-MATCH(#REF!,years)+1)</definedName>
    <definedName name="other_current">OFFSET(#REF!,0,MATCH(#REF!,years)-1,1,MATCH(#REF!,years)-MATCH(#REF!,years)+1)</definedName>
    <definedName name="other_investment" localSheetId="0">OFFSET(#REF!,0,MATCH(#REF!,years)-1,1,MATCH(#REF!,years)-MATCH(#REF!,years)+1)</definedName>
    <definedName name="other_investment">OFFSET(#REF!,0,MATCH(#REF!,years)-1,1,MATCH(#REF!,years)-MATCH(#REF!,years)+1)</definedName>
    <definedName name="other_revenue" localSheetId="0">OFFSET(#REF!,0,MATCH(#REF!,years)-1,1,MATCH(#REF!,years)-MATCH(#REF!,years)+1)</definedName>
    <definedName name="other_revenue">OFFSET(#REF!,0,MATCH(#REF!,years)-1,1,MATCH(#REF!,years)-MATCH(#REF!,years)+1)</definedName>
    <definedName name="outputgap" localSheetId="0">OFFSET(#REF!,0,MATCH(#REF!,years)-1,1,MATCH(#REF!,years)-MATCH(#REF!,years)+1)</definedName>
    <definedName name="outputgap">OFFSET(#REF!,0,MATCH(#REF!,years)-1,1,MATCH(#REF!,years)-MATCH(#REF!,years)+1)</definedName>
    <definedName name="P" hidden="1">#REF!,#REF!,#REF!</definedName>
    <definedName name="portfolio" localSheetId="0">OFFSET(#REF!,0,MATCH(#REF!,years)-1,1,MATCH(#REF!,years)-MATCH(#REF!,years)+1)</definedName>
    <definedName name="portfolio">OFFSET(#REF!,0,MATCH(#REF!,years)-1,1,MATCH(#REF!,years)-MATCH(#REF!,years)+1)</definedName>
    <definedName name="Pr" hidden="1">#REF!,#REF!,#REF!</definedName>
    <definedName name="_xlnm.Print_Area" localSheetId="0">'MYC Database FY 25-26 '!$A$1:$AC$313</definedName>
    <definedName name="_xlnm.Print_Titles" localSheetId="0">'MYC Database FY 25-26 '!$1:$3</definedName>
    <definedName name="print00">#REF!</definedName>
    <definedName name="print000">#REF!</definedName>
    <definedName name="print01">#REF!</definedName>
    <definedName name="print95">#REF!</definedName>
    <definedName name="print96">#REF!</definedName>
    <definedName name="print97">#REF!</definedName>
    <definedName name="print98">#REF!</definedName>
    <definedName name="print98o">#REF!</definedName>
    <definedName name="print99">#REF!</definedName>
    <definedName name="pro" hidden="1">#REF!</definedName>
    <definedName name="proj">#REF!</definedName>
    <definedName name="ProjectClass">[4]!Table4[Project classification]</definedName>
    <definedName name="Projects" hidden="1">#REF!,#REF!,#REF!</definedName>
    <definedName name="ProjectStatus">[4]!Table3[Status]</definedName>
    <definedName name="psc" localSheetId="0">OFFSET(#REF!,0,MATCH(#REF!,years)-1,1,MATCH(#REF!,years)-MATCH(#REF!,years)+1)</definedName>
    <definedName name="psc">OFFSET(#REF!,0,MATCH(#REF!,years)-1,1,MATCH(#REF!,years)-MATCH(#REF!,years)+1)</definedName>
    <definedName name="psc_shs" localSheetId="0">OFFSET(#REF!,0,MATCH(#REF!,years)-1,1,MATCH(#REF!,years)-MATCH(#REF!,years)+1)</definedName>
    <definedName name="psc_shs">OFFSET(#REF!,0,MATCH(#REF!,years)-1,1,MATCH(#REF!,years)-MATCH(#REF!,years)+1)</definedName>
    <definedName name="psc_usd" localSheetId="0">OFFSET(#REF!,0,MATCH(#REF!,years)-1,1,MATCH(#REF!,years)-MATCH(#REF!,years)+1)</definedName>
    <definedName name="psc_usd">OFFSET(#REF!,0,MATCH(#REF!,years)-1,1,MATCH(#REF!,years)-MATCH(#REF!,years)+1)</definedName>
    <definedName name="psc_wa" localSheetId="0">OFFSET(#REF!,0,MATCH(#REF!,years)-1,1,MATCH(#REF!,years)-MATCH(#REF!,years)+1)</definedName>
    <definedName name="psc_wa">OFFSET(#REF!,0,MATCH(#REF!,years)-1,1,MATCH(#REF!,years)-MATCH(#REF!,years)+1)</definedName>
    <definedName name="pto_supp" hidden="1">#REF!</definedName>
    <definedName name="rer" localSheetId="0">OFFSET(#REF!,0,MATCH(#REF!,years)-1,1,MATCH(#REF!,years)-MATCH(#REF!,years)+1)</definedName>
    <definedName name="rer">OFFSET(#REF!,0,MATCH(#REF!,years)-1,1,MATCH(#REF!,years)-MATCH(#REF!,years)+1)</definedName>
    <definedName name="rergap" localSheetId="0">OFFSET(#REF!,0,MATCH(#REF!,years)-1,1,MATCH(#REF!,years)-MATCH(#REF!,years)+1)</definedName>
    <definedName name="rergap">OFFSET(#REF!,0,MATCH(#REF!,years)-1,1,MATCH(#REF!,years)-MATCH(#REF!,years)+1)</definedName>
    <definedName name="reserves_gdp" localSheetId="0">OFFSET(#REF!,0,MATCH(#REF!,years)-1,1,MATCH(#REF!,years)-MATCH(#REF!,years)+1)</definedName>
    <definedName name="reserves_gdp">OFFSET(#REF!,0,MATCH(#REF!,years)-1,1,MATCH(#REF!,years)-MATCH(#REF!,years)+1)</definedName>
    <definedName name="reserves_imports" localSheetId="0">OFFSET(#REF!,0,MATCH(#REF!,years)-1,1,MATCH(#REF!,years)-MATCH(#REF!,years)+1)</definedName>
    <definedName name="reserves_imports">OFFSET(#REF!,0,MATCH(#REF!,years)-1,1,MATCH(#REF!,years)-MATCH(#REF!,years)+1)</definedName>
    <definedName name="reserves_imports2" localSheetId="0">OFFSET(#REF!,0,MATCH(#REF!,years)-1,1,MATCH(#REF!,years)-MATCH(#REF!,years)+1)</definedName>
    <definedName name="reserves_imports2">OFFSET(#REF!,0,MATCH(#REF!,years)-1,1,MATCH(#REF!,years)-MATCH(#REF!,years)+1)</definedName>
    <definedName name="reserves_m3" localSheetId="0">OFFSET(#REF!,0,MATCH(#REF!,years)-1,1,MATCH(#REF!,years)-MATCH(#REF!,years)+1)</definedName>
    <definedName name="reserves_m3">OFFSET(#REF!,0,MATCH(#REF!,years)-1,1,MATCH(#REF!,years)-MATCH(#REF!,years)+1)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savings_gdp" localSheetId="0">OFFSET(#REF!,0,MATCH(#REF!,years)-1,1,MATCH(#REF!,years)-MATCH(#REF!,years)+1)</definedName>
    <definedName name="savings_gdp">OFFSET(#REF!,0,MATCH(#REF!,years)-1,1,MATCH(#REF!,years)-MATCH(#REF!,years)+1)</definedName>
    <definedName name="si_balance" localSheetId="0">OFFSET(#REF!,0,MATCH(#REF!,years)-1,1,MATCH(#REF!,years)-MATCH(#REF!,years)+1)</definedName>
    <definedName name="si_balance">OFFSET(#REF!,0,MATCH(#REF!,years)-1,1,MATCH(#REF!,years)-MATCH(#REF!,years)+1)</definedName>
    <definedName name="spending">[3]Input!$B$3:$B$221</definedName>
    <definedName name="TABCASH">#REF!</definedName>
    <definedName name="TABEXCEPTFIN">#REF!</definedName>
    <definedName name="TABEXTERNAL">#REF!</definedName>
    <definedName name="TABMEMO">#REF!</definedName>
    <definedName name="tbill_rate" localSheetId="0">OFFSET(#REF!,0,MATCH(#REF!,years)-1,1,MATCH(#REF!,years)-MATCH(#REF!,years)+1)</definedName>
    <definedName name="tbill_rate">OFFSET(#REF!,0,MATCH(#REF!,years)-1,1,MATCH(#REF!,years)-MATCH(#REF!,years)+1)</definedName>
    <definedName name="transfers" localSheetId="0">OFFSET(#REF!,0,MATCH(#REF!,years)-1,1,MATCH(#REF!,years)-MATCH(#REF!,years)+1)</definedName>
    <definedName name="transfers">OFFSET(#REF!,0,MATCH(#REF!,years)-1,1,MATCH(#REF!,years)-MATCH(#REF!,years)+1)</definedName>
    <definedName name="TRANSFERTEST">[1]Gin:Din!$C$2:$O$2</definedName>
    <definedName name="u">#REF!</definedName>
    <definedName name="vat" localSheetId="0">OFFSET(#REF!,0,MATCH(#REF!,years)-1,1,MATCH(#REF!,years)-MATCH(#REF!,years)+1)</definedName>
    <definedName name="vat">OFFSET(#REF!,0,MATCH(#REF!,years)-1,1,MATCH(#REF!,years)-MATCH(#REF!,years)+1)</definedName>
    <definedName name="wages" localSheetId="0">OFFSET(#REF!,0,MATCH(#REF!,years)-1,1,MATCH(#REF!,years)-MATCH(#REF!,years)+1)</definedName>
    <definedName name="wages">OFFSET(#REF!,0,MATCH(#REF!,years)-1,1,MATCH(#REF!,years)-MATCH(#REF!,years)+1)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0" hidden="1">{"Main Economic Indicators",#N/A,FALSE,"C"}</definedName>
    <definedName name="WW" hidden="1">{"Main Economic Indicators",#N/A,FALSE,"C"}</definedName>
    <definedName name="years">[5]Assns!$C$3:$Z$3</definedName>
    <definedName name="years_subset" localSheetId="0">OFFSET([5]Assns!$C$3,0,MATCH(#REF!,years)-1,1,MATCH(#REF!,years)-MATCH(#REF!,years)+1)</definedName>
    <definedName name="years_subset">OFFSET([5]Assns!$C$3,0,MATCH(#REF!,years)-1,1,MATCH(#REF!,years)-MATCH(#REF!,years)+1)</definedName>
    <definedName name="YHT">#REF!</definedName>
    <definedName name="ytax" localSheetId="0">OFFSET(#REF!,0,MATCH(#REF!,years)-1,1,MATCH(#REF!,years)-MATCH(#REF!,years)+1)</definedName>
    <definedName name="ytax">OFFSET(#REF!,0,MATCH(#REF!,years)-1,1,MATCH(#REF!,years)-MATCH(#REF!,years)+1)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1" i="2" l="1"/>
  <c r="R311" i="2"/>
  <c r="N311" i="2"/>
  <c r="K311" i="2" l="1"/>
  <c r="M311" i="2" s="1"/>
  <c r="O311" i="2"/>
  <c r="S311" i="2"/>
  <c r="T311" i="2" s="1"/>
  <c r="AA311" i="2"/>
  <c r="L311" i="2"/>
  <c r="AB311" i="2"/>
  <c r="P311" i="2"/>
  <c r="Q311" i="2" s="1"/>
  <c r="N313" i="2" s="1"/>
  <c r="X311" i="2"/>
  <c r="U311" i="2"/>
  <c r="W311" i="2" s="1"/>
  <c r="Y311" i="2"/>
  <c r="AC311" i="2"/>
  <c r="Z311" i="2" l="1"/>
  <c r="P313" i="2"/>
</calcChain>
</file>

<file path=xl/sharedStrings.xml><?xml version="1.0" encoding="utf-8"?>
<sst xmlns="http://schemas.openxmlformats.org/spreadsheetml/2006/main" count="2444" uniqueCount="943">
  <si>
    <t xml:space="preserve">Project Cost </t>
  </si>
  <si>
    <t>FY 2025/26</t>
  </si>
  <si>
    <t>FY 2026/27</t>
  </si>
  <si>
    <t>FY 2027/28</t>
  </si>
  <si>
    <t>FY 2028/29</t>
  </si>
  <si>
    <t>FY 2029/30</t>
  </si>
  <si>
    <t>Sn</t>
  </si>
  <si>
    <t>Programme Code</t>
  </si>
  <si>
    <t>Programme Name</t>
  </si>
  <si>
    <t>Vote Code</t>
  </si>
  <si>
    <t>Vote Name</t>
  </si>
  <si>
    <t>Project Code</t>
  </si>
  <si>
    <t>Project Name</t>
  </si>
  <si>
    <t>Project Classification</t>
  </si>
  <si>
    <t xml:space="preserve">START DATE </t>
  </si>
  <si>
    <t>END DATE</t>
  </si>
  <si>
    <t>G.O.U</t>
  </si>
  <si>
    <t>External Financing (EF)</t>
  </si>
  <si>
    <t>Total</t>
  </si>
  <si>
    <t>GOU 25/26</t>
  </si>
  <si>
    <t>O/w Arrears</t>
  </si>
  <si>
    <t>EF 25/26</t>
  </si>
  <si>
    <t>Total 25/26</t>
  </si>
  <si>
    <t>GOU 26/27</t>
  </si>
  <si>
    <t>EF 26/27</t>
  </si>
  <si>
    <t>Total 26/27</t>
  </si>
  <si>
    <t>GOU 27/28</t>
  </si>
  <si>
    <t>EF 27/28</t>
  </si>
  <si>
    <t>Total 27/28</t>
  </si>
  <si>
    <t>GOU 28/29</t>
  </si>
  <si>
    <t>EF 28/29</t>
  </si>
  <si>
    <t>Total 28/29</t>
  </si>
  <si>
    <t>GOU 29/30</t>
  </si>
  <si>
    <t>EF 29/30</t>
  </si>
  <si>
    <t>Total 29/30</t>
  </si>
  <si>
    <t>01</t>
  </si>
  <si>
    <t>Agro-Industralisation</t>
  </si>
  <si>
    <t>010</t>
  </si>
  <si>
    <t>Ministry of Agriculture, Animal Industry and Fisheries</t>
  </si>
  <si>
    <t>1879</t>
  </si>
  <si>
    <t xml:space="preserve"> Institutional Development of Ministry Agriculture, Animal Industry and Fisheries</t>
  </si>
  <si>
    <t>Retooling Project</t>
  </si>
  <si>
    <t>30/6/2030</t>
  </si>
  <si>
    <t>1661</t>
  </si>
  <si>
    <t xml:space="preserve"> Irrigation For Climate Resilience Project Profile</t>
  </si>
  <si>
    <t>Infrastructure Project</t>
  </si>
  <si>
    <t>30/6/2026</t>
  </si>
  <si>
    <t>1709</t>
  </si>
  <si>
    <t xml:space="preserve"> Rice Development Project Phase II</t>
  </si>
  <si>
    <t>1357</t>
  </si>
  <si>
    <t>Improving Access and Use of Agricultural Equipment and Mechanisation through the use of labour saving technologies</t>
  </si>
  <si>
    <t>1444</t>
  </si>
  <si>
    <t>Agriculture Value Chain Development</t>
  </si>
  <si>
    <t>1772</t>
  </si>
  <si>
    <t xml:space="preserve"> National Oil Seeds Project</t>
  </si>
  <si>
    <t>30/6/2027</t>
  </si>
  <si>
    <t>1786</t>
  </si>
  <si>
    <t>Uganda Climate Smart Agricultural Transformation Project (UCSATP)</t>
  </si>
  <si>
    <t>30/06/2028</t>
  </si>
  <si>
    <t>1802</t>
  </si>
  <si>
    <t xml:space="preserve">Enhancing Agricultural Production, Quality and Standards for Market Access Project </t>
  </si>
  <si>
    <t>1323</t>
  </si>
  <si>
    <t>The Project on Irrigation Scheme Development in Central and Eastern Uganda (PISD)-JICA Supported Project</t>
  </si>
  <si>
    <t>31/12/2025</t>
  </si>
  <si>
    <t>1508</t>
  </si>
  <si>
    <t>National Oil Palm Project</t>
  </si>
  <si>
    <t>Social Project</t>
  </si>
  <si>
    <t>30/6/2028</t>
  </si>
  <si>
    <t>019</t>
  </si>
  <si>
    <t>Minstry of Water and Environment</t>
  </si>
  <si>
    <t>1523</t>
  </si>
  <si>
    <t>Water for Production Phase II</t>
  </si>
  <si>
    <t>1559</t>
  </si>
  <si>
    <t>Drought Resilience in Karamoja Sub-Region Project</t>
  </si>
  <si>
    <t>125</t>
  </si>
  <si>
    <t>National Animal Genetic Resource Centre and Data Bank (NAGRC&amp;DB)</t>
  </si>
  <si>
    <t>1878</t>
  </si>
  <si>
    <t xml:space="preserve"> Institutional Development of the National Animal Genetic Resources Centre and Data Bank</t>
  </si>
  <si>
    <t>1325</t>
  </si>
  <si>
    <t>NAGRC Strategic Intervention for Animal Genetics Improvement Project</t>
  </si>
  <si>
    <t>30/06/2027</t>
  </si>
  <si>
    <t>142</t>
  </si>
  <si>
    <t>National Agricultural Research Organization</t>
  </si>
  <si>
    <t>1560</t>
  </si>
  <si>
    <t>Relocation and Operationalisation of the National Livestock Resources Research Institute(NALIRRI)</t>
  </si>
  <si>
    <t>1915</t>
  </si>
  <si>
    <t xml:space="preserve"> Institutional Development of National Agricultural Research Organization</t>
  </si>
  <si>
    <t>1787</t>
  </si>
  <si>
    <t>Water for Production Regional Centre-West Phase II</t>
  </si>
  <si>
    <t>30/06/2029</t>
  </si>
  <si>
    <t>1788</t>
  </si>
  <si>
    <t>Water for Production Regional Centre - North Phase II</t>
  </si>
  <si>
    <t>1789</t>
  </si>
  <si>
    <t>Water for Production Regional Centre - East Phase II</t>
  </si>
  <si>
    <t>1520</t>
  </si>
  <si>
    <t>Building Resilient Communities, Wetland Ecosystems and Associated Catchments in Uganda</t>
  </si>
  <si>
    <t>1666</t>
  </si>
  <si>
    <t xml:space="preserve"> Development of Solar Powered Irrigation and Water Supply Systems</t>
  </si>
  <si>
    <t>30/06/2026</t>
  </si>
  <si>
    <t>1790</t>
  </si>
  <si>
    <t xml:space="preserve"> Water for Production Regional Centre - Karamoja</t>
  </si>
  <si>
    <t>1791</t>
  </si>
  <si>
    <t xml:space="preserve"> Water for Production Regional Centre - Central</t>
  </si>
  <si>
    <t>1831</t>
  </si>
  <si>
    <t>Coffee Value Chain Development Project</t>
  </si>
  <si>
    <t>21</t>
  </si>
  <si>
    <t xml:space="preserve"> Sustainable Extractives Industry Development</t>
  </si>
  <si>
    <t>017</t>
  </si>
  <si>
    <t>Ministry of Energy and Mineral Development</t>
  </si>
  <si>
    <t>1773</t>
  </si>
  <si>
    <t>Mineral Regulation Infrastructure Project</t>
  </si>
  <si>
    <t>1854</t>
  </si>
  <si>
    <t>The Uganda Geothermal Resources Development Project Phase II</t>
  </si>
  <si>
    <t>30/06/2030</t>
  </si>
  <si>
    <t>1793</t>
  </si>
  <si>
    <t xml:space="preserve"> Midstream Petroleum Infrastructure Development Project Phase II</t>
  </si>
  <si>
    <t>1610</t>
  </si>
  <si>
    <t xml:space="preserve"> Liquefied Petroleum Gas (LPG) Supply and Infrastructure Intervention</t>
  </si>
  <si>
    <t>01/07/2020</t>
  </si>
  <si>
    <t>139</t>
  </si>
  <si>
    <t>Petroleum Authority of Uganda</t>
  </si>
  <si>
    <t>1884</t>
  </si>
  <si>
    <t xml:space="preserve"> Institutional Development of Petroleum Authority of Uganda</t>
  </si>
  <si>
    <t>1780</t>
  </si>
  <si>
    <t>NATIONAL OIL SPILL RESPONSE AND MONITORING INFRASTRUCTURE PROJECT.</t>
  </si>
  <si>
    <t>04</t>
  </si>
  <si>
    <t xml:space="preserve"> Manufacturing</t>
  </si>
  <si>
    <t>015</t>
  </si>
  <si>
    <t>Ministry of Trade, Industry and Co-Operatives</t>
  </si>
  <si>
    <t>1899</t>
  </si>
  <si>
    <t xml:space="preserve"> Institutional Development of Ministry of Trade and Industry</t>
  </si>
  <si>
    <t>138</t>
  </si>
  <si>
    <t>Uganda Investment Authority</t>
  </si>
  <si>
    <t>0994</t>
  </si>
  <si>
    <t>Development of Industrial Parks</t>
  </si>
  <si>
    <t>05</t>
  </si>
  <si>
    <t xml:space="preserve"> Tourism Development</t>
  </si>
  <si>
    <t>022</t>
  </si>
  <si>
    <t>Ministry of Tourism, Wildlife and Antiquities</t>
  </si>
  <si>
    <t>1880</t>
  </si>
  <si>
    <t xml:space="preserve"> Institutional Development of Ministry of Tourism, Wildlife and Antiquities</t>
  </si>
  <si>
    <t>1699</t>
  </si>
  <si>
    <t xml:space="preserve"> Development of Museums and Heritage Sites for Cultural Tourism (Phase II)</t>
  </si>
  <si>
    <t>1700</t>
  </si>
  <si>
    <t xml:space="preserve"> Mt. Rwenzori Tourism Infrastructure Development Project (Phase II)</t>
  </si>
  <si>
    <t>1701</t>
  </si>
  <si>
    <t xml:space="preserve"> Development of Source of the Nile (Phase II)</t>
  </si>
  <si>
    <t>1782</t>
  </si>
  <si>
    <t>Mitigating Human Wildlife Conflict Project (MHWCP)</t>
  </si>
  <si>
    <t>117</t>
  </si>
  <si>
    <t>Uganda Tourism Board</t>
  </si>
  <si>
    <t>1881</t>
  </si>
  <si>
    <t xml:space="preserve"> Institutional Development of Uganda Tourism Board</t>
  </si>
  <si>
    <t>06</t>
  </si>
  <si>
    <t xml:space="preserve"> Natural Resources, Environment, Climate Change, Land and Water Management</t>
  </si>
  <si>
    <t>012</t>
  </si>
  <si>
    <t>Ministry of Lands, Housing and Urban Development</t>
  </si>
  <si>
    <t>1763</t>
  </si>
  <si>
    <t xml:space="preserve"> Land Valuation Infrastructure Project</t>
  </si>
  <si>
    <t>1417</t>
  </si>
  <si>
    <t xml:space="preserve"> Farm Income Enhancement and Forestry Conservation Programme Phase II</t>
  </si>
  <si>
    <t xml:space="preserve"> Building Resilient Communities, Wetland Ecosystems and Associated Catchments in Uganda</t>
  </si>
  <si>
    <t>1613</t>
  </si>
  <si>
    <t xml:space="preserve"> Investing in Forests and Protected Areas for Climate-Smart Development</t>
  </si>
  <si>
    <t>1906</t>
  </si>
  <si>
    <t xml:space="preserve"> Institutional Development of Ministry of Water and Environment</t>
  </si>
  <si>
    <t>1662</t>
  </si>
  <si>
    <t xml:space="preserve"> Water Management Zones Project Phase 2</t>
  </si>
  <si>
    <t>1697</t>
  </si>
  <si>
    <t xml:space="preserve"> National Wetlands Restoration Project</t>
  </si>
  <si>
    <t>1761</t>
  </si>
  <si>
    <t xml:space="preserve"> Strengthening Drought Resilience for Smaller household farmers and the Pastoralists in the IGAD region (DRESS-EA Project)</t>
  </si>
  <si>
    <t>1762</t>
  </si>
  <si>
    <t xml:space="preserve"> Potable Water Project</t>
  </si>
  <si>
    <t>1799</t>
  </si>
  <si>
    <t>Enhancing Resilience of Communities and Fragile Ecosystems to Climate Change Risk in Katonga and Mpologoma Catchments Project</t>
  </si>
  <si>
    <t>1859</t>
  </si>
  <si>
    <t>Climate Smart Water and Sanitation Investment Project</t>
  </si>
  <si>
    <t>Transboundary Water Resources management</t>
  </si>
  <si>
    <t>150</t>
  </si>
  <si>
    <t>National Environment Management Authority</t>
  </si>
  <si>
    <t>1908</t>
  </si>
  <si>
    <t xml:space="preserve"> Institutional Development of National Environment Management Authority</t>
  </si>
  <si>
    <t>156</t>
  </si>
  <si>
    <t>Uganda Land Commission</t>
  </si>
  <si>
    <t>1924</t>
  </si>
  <si>
    <t xml:space="preserve"> Institutional Development of Uganda Land Commission</t>
  </si>
  <si>
    <t>157</t>
  </si>
  <si>
    <t>National Forestry Authority (NFA)</t>
  </si>
  <si>
    <t>1979</t>
  </si>
  <si>
    <t xml:space="preserve"> Institutional Development of National Forestry Authority</t>
  </si>
  <si>
    <t>Inner Murchison Bay Cleanup Project</t>
  </si>
  <si>
    <t>1829</t>
  </si>
  <si>
    <t>Land Economic Competitiveness Project</t>
  </si>
  <si>
    <t>Multinational Lakes Edward and Albert Integrated Water Resources Management Project (LEAF III)</t>
  </si>
  <si>
    <t>Strategic Towns Water Supply and Sanitation Project</t>
  </si>
  <si>
    <t>07</t>
  </si>
  <si>
    <t xml:space="preserve"> Private Sector Development</t>
  </si>
  <si>
    <t>1895</t>
  </si>
  <si>
    <t xml:space="preserve"> Institutional Development of Uganda Investment Authority</t>
  </si>
  <si>
    <t>154</t>
  </si>
  <si>
    <t>Uganda National Bureau of Standards</t>
  </si>
  <si>
    <t>1875</t>
  </si>
  <si>
    <t xml:space="preserve"> Institutional Development of Uganda National Bureau of Standards</t>
  </si>
  <si>
    <t>168</t>
  </si>
  <si>
    <t>Uganda Free Zones and Export Promotion Authority</t>
  </si>
  <si>
    <t>1981</t>
  </si>
  <si>
    <t xml:space="preserve"> Institutional Development of the Uganda Free Zones and Export Promotion Authority</t>
  </si>
  <si>
    <t>008</t>
  </si>
  <si>
    <t>Ministry of Finance, Planning and Economic Development</t>
  </si>
  <si>
    <t>1706</t>
  </si>
  <si>
    <t>Investment for Industrial Transformation and Employment Project (INVITE)</t>
  </si>
  <si>
    <t>1778</t>
  </si>
  <si>
    <t>Enhancing Growth and Productivity Opportunities for Women Enterprises</t>
  </si>
  <si>
    <t>163</t>
  </si>
  <si>
    <t>Uganda Retirements Benefits Regulatory Authority</t>
  </si>
  <si>
    <t>1887</t>
  </si>
  <si>
    <t>Institutional Development of Uganda Retirements Benefits Regulatory Authority</t>
  </si>
  <si>
    <t>08</t>
  </si>
  <si>
    <t xml:space="preserve"> Sustainable Energy Development</t>
  </si>
  <si>
    <t>1183</t>
  </si>
  <si>
    <t xml:space="preserve"> Karuma Hydroelectricity Power Project</t>
  </si>
  <si>
    <t>16/12/2011</t>
  </si>
  <si>
    <t>1429</t>
  </si>
  <si>
    <t xml:space="preserve"> ORIO Mini Hydro Power and Rural Electrification Project</t>
  </si>
  <si>
    <t>01/07/2017</t>
  </si>
  <si>
    <t>1492</t>
  </si>
  <si>
    <t>Kampala Metropolitan Transmission System Improvement Project</t>
  </si>
  <si>
    <t>1775</t>
  </si>
  <si>
    <t xml:space="preserve"> Electricity Access Scale Up Project</t>
  </si>
  <si>
    <t>1800</t>
  </si>
  <si>
    <t>Clean Energy Access Project</t>
  </si>
  <si>
    <t>1801</t>
  </si>
  <si>
    <t xml:space="preserve">Energy and Minerals land Acquisition and Infrastructure Studies Project </t>
  </si>
  <si>
    <t>1885</t>
  </si>
  <si>
    <t xml:space="preserve"> Institutional Development of Ministry of Energy and Mineral Development (Phase II)</t>
  </si>
  <si>
    <t>1409</t>
  </si>
  <si>
    <t>Mirama -Kabale 132kv Transmission Project</t>
  </si>
  <si>
    <t>1812</t>
  </si>
  <si>
    <t>Strengthening the National Regulatory Infrastructure for Radiation Safety and Nuclear Security</t>
  </si>
  <si>
    <t>1827</t>
  </si>
  <si>
    <t>Construction of 400kv Karuma-Tororo Transmission Line and 132kv Ntinda Substation</t>
  </si>
  <si>
    <t>1828</t>
  </si>
  <si>
    <t>Rural Electrification and Connectivity Project</t>
  </si>
  <si>
    <t>1844</t>
  </si>
  <si>
    <t>GET Access Uganda Mini-Grid Systems project</t>
  </si>
  <si>
    <t>1851</t>
  </si>
  <si>
    <t>Hoima-Kinyara-Kafu 220KV Transmission Line and Associated Sustations</t>
  </si>
  <si>
    <t>09</t>
  </si>
  <si>
    <t xml:space="preserve"> Intergrated Transport Infrastructure and Services</t>
  </si>
  <si>
    <t>016</t>
  </si>
  <si>
    <t>Ministry of Works and Transport</t>
  </si>
  <si>
    <t>1456</t>
  </si>
  <si>
    <t xml:space="preserve"> Multinational Lake Victoria Martime Comm. &amp; Transport Project</t>
  </si>
  <si>
    <t>1563</t>
  </si>
  <si>
    <t xml:space="preserve"> URC Capacity Building Project</t>
  </si>
  <si>
    <t>1564</t>
  </si>
  <si>
    <t xml:space="preserve"> Community Roads Improvement Project</t>
  </si>
  <si>
    <t>1888</t>
  </si>
  <si>
    <t xml:space="preserve"> Institutional Development of Ministry of Works and Transport</t>
  </si>
  <si>
    <t>1659</t>
  </si>
  <si>
    <t xml:space="preserve"> Rehabilitation of the Tororo, Gulu railway line</t>
  </si>
  <si>
    <t>1703</t>
  </si>
  <si>
    <t xml:space="preserve"> Rehabilitation of District Roads Project</t>
  </si>
  <si>
    <t>1705</t>
  </si>
  <si>
    <t xml:space="preserve"> Rehabilitation and Upgrading of Urban Roads Project</t>
  </si>
  <si>
    <t>1774</t>
  </si>
  <si>
    <t xml:space="preserve"> Streamlining Management of Motor Vehicle Registration</t>
  </si>
  <si>
    <t>1284</t>
  </si>
  <si>
    <t>Development of new Kampala Port in Bukasa</t>
  </si>
  <si>
    <t>1489</t>
  </si>
  <si>
    <t>Development of Kabaale Airport</t>
  </si>
  <si>
    <t>1558</t>
  </si>
  <si>
    <t>Rural Bridges Infrastructure Development</t>
  </si>
  <si>
    <t>0265</t>
  </si>
  <si>
    <t xml:space="preserve"> Atiak-Moyo-Afoji</t>
  </si>
  <si>
    <t>0267</t>
  </si>
  <si>
    <t xml:space="preserve"> IMPROVEMENT FERRY SERVICES.</t>
  </si>
  <si>
    <t>1176</t>
  </si>
  <si>
    <t xml:space="preserve"> Hoima- Wanseko Road</t>
  </si>
  <si>
    <t>1274</t>
  </si>
  <si>
    <t xml:space="preserve"> Musita-Lumino-Busia/Majanji Road</t>
  </si>
  <si>
    <t>1277</t>
  </si>
  <si>
    <t xml:space="preserve"> Kampala Nothern Bypass Phase 2</t>
  </si>
  <si>
    <t>1278</t>
  </si>
  <si>
    <t>Kampala – Jinja Expressway</t>
  </si>
  <si>
    <t>1279</t>
  </si>
  <si>
    <t xml:space="preserve"> Seeta-Kyaliwajjala-Matugga-Wakiso-Buloba-Nsangi</t>
  </si>
  <si>
    <t>1280</t>
  </si>
  <si>
    <t xml:space="preserve"> Najjanankumbi-Busabala Road and Nambole-Namilyango-Seeta</t>
  </si>
  <si>
    <t>1313</t>
  </si>
  <si>
    <t xml:space="preserve"> North Eastern Road-Corridor Asset Management Project</t>
  </si>
  <si>
    <t>1320</t>
  </si>
  <si>
    <t xml:space="preserve"> Construction of 66 Selected Bridges</t>
  </si>
  <si>
    <t>1322</t>
  </si>
  <si>
    <t xml:space="preserve"> Upgrading of Muyembe-Nakapiripirit (92 km)</t>
  </si>
  <si>
    <t>1402</t>
  </si>
  <si>
    <t xml:space="preserve"> Rwenkunye -Apac- Lira -Acholibur Road</t>
  </si>
  <si>
    <t>1404</t>
  </si>
  <si>
    <t xml:space="preserve"> Kibuye -Busega- Mpigi</t>
  </si>
  <si>
    <t>1421</t>
  </si>
  <si>
    <t>Development of the Construction Industry</t>
  </si>
  <si>
    <t>1490</t>
  </si>
  <si>
    <t xml:space="preserve"> Luwero - Butalangu Road</t>
  </si>
  <si>
    <t>1545</t>
  </si>
  <si>
    <t xml:space="preserve"> Kisoro-Mgahinga National Park Headquarters Road</t>
  </si>
  <si>
    <t>1657</t>
  </si>
  <si>
    <t xml:space="preserve"> Moyo-Yumbe-Koboko road</t>
  </si>
  <si>
    <t>1693</t>
  </si>
  <si>
    <t xml:space="preserve"> Rehabilitation of Kampala-Jinja Highway(72 KM)</t>
  </si>
  <si>
    <t>1694</t>
  </si>
  <si>
    <t xml:space="preserve"> Rehabilitation  of Mityana-Mubende Road(100KM)</t>
  </si>
  <si>
    <t>1695</t>
  </si>
  <si>
    <t xml:space="preserve"> Rehabilitation of Packwach-Nebbi Section 2 Road (33 Km)</t>
  </si>
  <si>
    <t>1769</t>
  </si>
  <si>
    <t xml:space="preserve"> Upgrading of Kitgum-Kidepo Road (115 Km)</t>
  </si>
  <si>
    <t>1771</t>
  </si>
  <si>
    <t xml:space="preserve"> Land Acquisition Project II</t>
  </si>
  <si>
    <t>1794</t>
  </si>
  <si>
    <t>Proposed Upgrading of Namagumba - Budadiri - Nalugugu Road</t>
  </si>
  <si>
    <t>1785</t>
  </si>
  <si>
    <t>Proposed upgrading of Kyenjojo (Kihura) - Bwizi - Rwamanja - Kahunge (68 km)/Mpala - Bwizi (37 km)</t>
  </si>
  <si>
    <t>1795</t>
  </si>
  <si>
    <t>Construction of Masindi Port Bridge</t>
  </si>
  <si>
    <t>1796</t>
  </si>
  <si>
    <t>Proposed Upgrading of Katine Ochero(72.9km)</t>
  </si>
  <si>
    <t xml:space="preserve">1281 </t>
  </si>
  <si>
    <t>Tirinyi - Palisa-Kumi/ Kamokholi Road</t>
  </si>
  <si>
    <t>31/03/2014</t>
  </si>
  <si>
    <t xml:space="preserve">1403 </t>
  </si>
  <si>
    <t>Soroti-Katakwi-Moroto</t>
  </si>
  <si>
    <t>1840</t>
  </si>
  <si>
    <t>Upgrading of Karenga-Kapedo-Kaabong Road (68Km) from Gravel to Paved Standard</t>
  </si>
  <si>
    <t>1841</t>
  </si>
  <si>
    <t>Rehabilitation of Kikorongo-Bwera-Mpondwe Road (38.2Km)</t>
  </si>
  <si>
    <t>1842</t>
  </si>
  <si>
    <t>Upgrading of Nakaseke-Singo-Kituuma Road (71Km)</t>
  </si>
  <si>
    <t>1849</t>
  </si>
  <si>
    <t>Construction of Standard Gauge Railway</t>
  </si>
  <si>
    <t>122</t>
  </si>
  <si>
    <t>Kampala Capital City Authority (KCCA)</t>
  </si>
  <si>
    <t>1658</t>
  </si>
  <si>
    <t xml:space="preserve"> Kampala City Roads Rehabilitation Project</t>
  </si>
  <si>
    <t>1815</t>
  </si>
  <si>
    <t>Kampala City Roads and Bridges Upgrading Project</t>
  </si>
  <si>
    <t>1798</t>
  </si>
  <si>
    <t>GKMA Urban Development Project</t>
  </si>
  <si>
    <t>1807</t>
  </si>
  <si>
    <t>Upgrading of Iganga- Bulopa - Kamuli Road (57.2Km)</t>
  </si>
  <si>
    <t>30/6/2029</t>
  </si>
  <si>
    <t>1808</t>
  </si>
  <si>
    <t>Upgrading of Mpigi-Kasanje-Buwaya,Nateete-Nakawuka-Kisubi and Connecting Roads (71.15Km)</t>
  </si>
  <si>
    <t>1809</t>
  </si>
  <si>
    <t>Reconstruction of Masaka-Mutukula Road (89.5Km)</t>
  </si>
  <si>
    <t>1810</t>
  </si>
  <si>
    <t>Upgrading  of Jinja-Mbulamuti-Kamuli-Bukungu Road (127Km) from Gravel to Paved Standard</t>
  </si>
  <si>
    <t>1816</t>
  </si>
  <si>
    <t>Upgrading of Kumi-Ngora-Brooks Corner-Serere-Kagwara Road</t>
  </si>
  <si>
    <t>1373</t>
  </si>
  <si>
    <t xml:space="preserve"> Entebbe Airport Rehabilitation Phase 1</t>
  </si>
  <si>
    <t>1818</t>
  </si>
  <si>
    <t>Rehabilitation of Matugga-Kapeeka Road (42km)</t>
  </si>
  <si>
    <t>1819</t>
  </si>
  <si>
    <t>Rehabilitation of Busunju-Kiboga-Hoima Road (145km)</t>
  </si>
  <si>
    <t>1820</t>
  </si>
  <si>
    <t>Rehabilitation of Karuma-Packwach Road (106km)</t>
  </si>
  <si>
    <t>1821</t>
  </si>
  <si>
    <t>Upgrading of Kayunga-Bbale-Galiraya Road (88.5km)</t>
  </si>
  <si>
    <t>1822</t>
  </si>
  <si>
    <t>Emergency Reconstruction of selected sections along Kampala -Masaka Road</t>
  </si>
  <si>
    <t>1823</t>
  </si>
  <si>
    <t>Construction of New Ssezibwa Bridge</t>
  </si>
  <si>
    <t>1824</t>
  </si>
  <si>
    <t>Upgrading of Hamurwa Kerere Kanungu Kanyantorogo Butogota Buhoma/ Hamayanja Ifasha Ikumba Road (143km) from Gravel to Paved Standard</t>
  </si>
  <si>
    <t>10</t>
  </si>
  <si>
    <t xml:space="preserve"> Sustainable Urbanization and Housing </t>
  </si>
  <si>
    <t>1850</t>
  </si>
  <si>
    <t>Uganda Cities and Municipalities Infrastructure Development Project (UCMID)</t>
  </si>
  <si>
    <t>1898</t>
  </si>
  <si>
    <t xml:space="preserve"> Institutional Development of Ministry of Lands, Housing and Urban Development</t>
  </si>
  <si>
    <t>023</t>
  </si>
  <si>
    <t>Ministry of Kampala Capital City and Metropolitan Affairs</t>
  </si>
  <si>
    <t>1928</t>
  </si>
  <si>
    <t>Institutional Development for Ministry of Kampala Capital City and Metropolitan Affairs</t>
  </si>
  <si>
    <t>11</t>
  </si>
  <si>
    <t xml:space="preserve"> Digital Transformation</t>
  </si>
  <si>
    <t>020</t>
  </si>
  <si>
    <t>Ministry of ICT and National Guidance</t>
  </si>
  <si>
    <t>1890</t>
  </si>
  <si>
    <t xml:space="preserve"> Institutional Development of Ministry of ICT &amp; National Guidance</t>
  </si>
  <si>
    <t>126</t>
  </si>
  <si>
    <t>National Information Technology Authority</t>
  </si>
  <si>
    <t>1615</t>
  </si>
  <si>
    <t xml:space="preserve"> Government Network (GOVNET) Project</t>
  </si>
  <si>
    <t>1892</t>
  </si>
  <si>
    <t xml:space="preserve"> Institutional Development of National Information &amp; Technology Authority</t>
  </si>
  <si>
    <t>12</t>
  </si>
  <si>
    <t xml:space="preserve"> Human Capital Development</t>
  </si>
  <si>
    <t>1532</t>
  </si>
  <si>
    <t xml:space="preserve"> 100% Service Coverage Acceleration Project-umbrellas (SCAP 100- umbrellas)</t>
  </si>
  <si>
    <t>1533</t>
  </si>
  <si>
    <t xml:space="preserve"> Water and Sanitation Development Facility  Central-Phase II</t>
  </si>
  <si>
    <t>1534</t>
  </si>
  <si>
    <t xml:space="preserve"> Water and Sanitation Development Facility  North-Phase II</t>
  </si>
  <si>
    <t>1562</t>
  </si>
  <si>
    <t xml:space="preserve"> Lake Victoria Water and Sanitation (LVWATSAN) Phase 3</t>
  </si>
  <si>
    <t>1614</t>
  </si>
  <si>
    <t xml:space="preserve"> Support to Rural Water Supply and Sanitation Project</t>
  </si>
  <si>
    <t>1660</t>
  </si>
  <si>
    <t xml:space="preserve"> Strengthening Water Utilities Regulation Project</t>
  </si>
  <si>
    <t>1770</t>
  </si>
  <si>
    <t xml:space="preserve"> Water and Sanitation Development Facility Karamoja</t>
  </si>
  <si>
    <t>1781</t>
  </si>
  <si>
    <t xml:space="preserve"> Feacal Sludge Management Project (FSMP)</t>
  </si>
  <si>
    <t>Integrated Water Resources Management and Development Project (IWMDP)</t>
  </si>
  <si>
    <t>1877</t>
  </si>
  <si>
    <t xml:space="preserve"> Institutional Development of Kampala Capital City Authority</t>
  </si>
  <si>
    <t>013</t>
  </si>
  <si>
    <t>Ministry of Education and Sports</t>
  </si>
  <si>
    <t>1926</t>
  </si>
  <si>
    <t xml:space="preserve"> Institutional Development of Ministry of Education and Sports</t>
  </si>
  <si>
    <t>1665</t>
  </si>
  <si>
    <t xml:space="preserve"> Uganda Secondary Education Expansion Project</t>
  </si>
  <si>
    <t>1803</t>
  </si>
  <si>
    <t>Development and Expansion of Health Training Institutions</t>
  </si>
  <si>
    <t>1852</t>
  </si>
  <si>
    <t>Development and Improvement of Special Needs Education II</t>
  </si>
  <si>
    <t>1853</t>
  </si>
  <si>
    <t>The Uganda Smart Education Project</t>
  </si>
  <si>
    <t>1858</t>
  </si>
  <si>
    <t>Development of Primary Schools Project</t>
  </si>
  <si>
    <t>014</t>
  </si>
  <si>
    <t>Ministry of Health</t>
  </si>
  <si>
    <t>1243</t>
  </si>
  <si>
    <t xml:space="preserve"> Rehabilitation and Construction of General Hospitals</t>
  </si>
  <si>
    <t>1923</t>
  </si>
  <si>
    <t xml:space="preserve"> Institutional Development of Ministry of Health</t>
  </si>
  <si>
    <t>1436</t>
  </si>
  <si>
    <t>GAVI Vaccines and Health Sector Dev't Plan Support</t>
  </si>
  <si>
    <t>0220</t>
  </si>
  <si>
    <t>Global Fund for AIDS, TB and Malaria</t>
  </si>
  <si>
    <t>1768</t>
  </si>
  <si>
    <t xml:space="preserve"> Uganda Covid-19 Response and Emergency Preparedness Project (UCREPP)</t>
  </si>
  <si>
    <t>107</t>
  </si>
  <si>
    <t>Uganda Aids Commission (UAC)</t>
  </si>
  <si>
    <t>1952</t>
  </si>
  <si>
    <t xml:space="preserve"> Institutional Development of Uganda AIDS Commission</t>
  </si>
  <si>
    <t>111</t>
  </si>
  <si>
    <t>National Curriculum Development Centre (NCDC)</t>
  </si>
  <si>
    <t>1974</t>
  </si>
  <si>
    <t xml:space="preserve"> Institutional Development of National Curriculum Development Centre</t>
  </si>
  <si>
    <t>114</t>
  </si>
  <si>
    <t>Uganda Cancer Institute</t>
  </si>
  <si>
    <t>1345</t>
  </si>
  <si>
    <t>ADB Support to UCI</t>
  </si>
  <si>
    <t>1953</t>
  </si>
  <si>
    <t xml:space="preserve"> Institutional Development of Uganda Cancer Institute</t>
  </si>
  <si>
    <t>1806</t>
  </si>
  <si>
    <t>Establishment of Regional Oncology and Diagonistic Centers in Arua, Mbale and Mbarara</t>
  </si>
  <si>
    <t>1855</t>
  </si>
  <si>
    <t>Uganda Cancer Institute Project II</t>
  </si>
  <si>
    <t>115</t>
  </si>
  <si>
    <t>Uganda Heart Institute</t>
  </si>
  <si>
    <t>1526</t>
  </si>
  <si>
    <t xml:space="preserve"> Uganda Heart Institute Infrastructure Development Project</t>
  </si>
  <si>
    <t>1954</t>
  </si>
  <si>
    <t xml:space="preserve"> Institutional Development of Uganda Heart Institute</t>
  </si>
  <si>
    <t>116</t>
  </si>
  <si>
    <t>Uganda National Medical Stores</t>
  </si>
  <si>
    <t>1955</t>
  </si>
  <si>
    <t xml:space="preserve"> Institutional Development of National Medical Stores</t>
  </si>
  <si>
    <t>127</t>
  </si>
  <si>
    <t>Uganda Virus Research Institute (UVRI)</t>
  </si>
  <si>
    <t>1902</t>
  </si>
  <si>
    <t xml:space="preserve"> Institutional Development of Uganda Virus Research Institute</t>
  </si>
  <si>
    <t>128</t>
  </si>
  <si>
    <t>Uganda National Examination Board (UNEB)</t>
  </si>
  <si>
    <t>1977</t>
  </si>
  <si>
    <t xml:space="preserve"> Institutional Development of Uganda National Examinations Board</t>
  </si>
  <si>
    <t>1856</t>
  </si>
  <si>
    <t>Uganda National Examination Board Infrastructure Project II</t>
  </si>
  <si>
    <t>132</t>
  </si>
  <si>
    <t>Education Service Commission (ESC)</t>
  </si>
  <si>
    <t>1978</t>
  </si>
  <si>
    <t xml:space="preserve"> Institutional Development of Education Service Commission</t>
  </si>
  <si>
    <t>134</t>
  </si>
  <si>
    <t>Health Service Commission (HSC)</t>
  </si>
  <si>
    <t>1882</t>
  </si>
  <si>
    <t xml:space="preserve"> Institutional Development of Health Service Commission</t>
  </si>
  <si>
    <t>151</t>
  </si>
  <si>
    <t>Uganda Blood Transfusion Service (UBTS)</t>
  </si>
  <si>
    <t>1956</t>
  </si>
  <si>
    <t xml:space="preserve"> Institutional Development of Uganda Blood Transfusion services</t>
  </si>
  <si>
    <t>164</t>
  </si>
  <si>
    <t>National Council for Higher Education</t>
  </si>
  <si>
    <t>1980</t>
  </si>
  <si>
    <t>Institutional Development of the National Council of Higher Education</t>
  </si>
  <si>
    <t>165</t>
  </si>
  <si>
    <t>Uganda Business and Technical Examination Board</t>
  </si>
  <si>
    <t>1874</t>
  </si>
  <si>
    <t xml:space="preserve"> Institutional Development of the Uganda Business and Technical  Examination Board</t>
  </si>
  <si>
    <t>1792</t>
  </si>
  <si>
    <t>Uganda Business and Technical Examinations Board Infrastructure Development Project</t>
  </si>
  <si>
    <t>166</t>
  </si>
  <si>
    <t>National Council of Sports</t>
  </si>
  <si>
    <t>1873</t>
  </si>
  <si>
    <t>Institutional Development of National Council of Sports</t>
  </si>
  <si>
    <t>301</t>
  </si>
  <si>
    <t>Makerere University</t>
  </si>
  <si>
    <t>1982</t>
  </si>
  <si>
    <t xml:space="preserve"> Institutional Development of Makerere University</t>
  </si>
  <si>
    <t>302</t>
  </si>
  <si>
    <t>Mbarara University</t>
  </si>
  <si>
    <t>1983</t>
  </si>
  <si>
    <t xml:space="preserve"> Institutional Development of Mbarara University of Science and Technology</t>
  </si>
  <si>
    <t>303</t>
  </si>
  <si>
    <t>Makerere University Business School</t>
  </si>
  <si>
    <t>1984</t>
  </si>
  <si>
    <t xml:space="preserve"> Institutional Development of Makerere University Business School</t>
  </si>
  <si>
    <t>304</t>
  </si>
  <si>
    <t>Kyambogo University</t>
  </si>
  <si>
    <t>1814</t>
  </si>
  <si>
    <t>Kyambogo University Infrastructure Project II</t>
  </si>
  <si>
    <t>1985</t>
  </si>
  <si>
    <t xml:space="preserve"> Institutional Development of Kyambogo University</t>
  </si>
  <si>
    <t>305</t>
  </si>
  <si>
    <t>Busitema University</t>
  </si>
  <si>
    <t>1986</t>
  </si>
  <si>
    <t xml:space="preserve"> Institutional Development of Busitema University</t>
  </si>
  <si>
    <t>307</t>
  </si>
  <si>
    <t>Kabale University</t>
  </si>
  <si>
    <t>1988</t>
  </si>
  <si>
    <t>Institutional Development of Kabale University</t>
  </si>
  <si>
    <t>306</t>
  </si>
  <si>
    <t>Muni University</t>
  </si>
  <si>
    <t>1987</t>
  </si>
  <si>
    <t xml:space="preserve"> Institutional Development of Muni University</t>
  </si>
  <si>
    <t>308</t>
  </si>
  <si>
    <t>Soroti University</t>
  </si>
  <si>
    <t>1917</t>
  </si>
  <si>
    <t>Soroti University Infrastructure Development Project II</t>
  </si>
  <si>
    <t>1932</t>
  </si>
  <si>
    <t xml:space="preserve"> Institutional Development of Soroti University</t>
  </si>
  <si>
    <t>309</t>
  </si>
  <si>
    <t>Gulu University</t>
  </si>
  <si>
    <t>1989</t>
  </si>
  <si>
    <t xml:space="preserve"> Institutional Development of Gulu University</t>
  </si>
  <si>
    <t>1797</t>
  </si>
  <si>
    <t xml:space="preserve"> Gulu University Infrastructure Development Project Phase II</t>
  </si>
  <si>
    <t>310</t>
  </si>
  <si>
    <t>Lira University</t>
  </si>
  <si>
    <t>1857</t>
  </si>
  <si>
    <t>Lira University Infrastructure Project II</t>
  </si>
  <si>
    <t>1934</t>
  </si>
  <si>
    <t xml:space="preserve">Institutional Development of Lira University </t>
  </si>
  <si>
    <t>312</t>
  </si>
  <si>
    <t>Uganda Management Institute</t>
  </si>
  <si>
    <t>1990</t>
  </si>
  <si>
    <t>Institutional Development of Uganda Management Institute</t>
  </si>
  <si>
    <t>313</t>
  </si>
  <si>
    <t>Mountains of the moon University</t>
  </si>
  <si>
    <t>1846</t>
  </si>
  <si>
    <t>Mountains of the Moon University (MMU) Infrastructure Development</t>
  </si>
  <si>
    <t>1991</t>
  </si>
  <si>
    <t xml:space="preserve"> Mountains of the Moon University Institutional Development Project</t>
  </si>
  <si>
    <t>401</t>
  </si>
  <si>
    <t>Mulago National Referral Hospital</t>
  </si>
  <si>
    <t>1930</t>
  </si>
  <si>
    <t xml:space="preserve"> Institutional Development of Mulago National Referral Hospital</t>
  </si>
  <si>
    <t>402</t>
  </si>
  <si>
    <t>Butabika Hospital</t>
  </si>
  <si>
    <t>1957</t>
  </si>
  <si>
    <t xml:space="preserve"> Institutional Development of Butabika National Referral Hospital</t>
  </si>
  <si>
    <t>403</t>
  </si>
  <si>
    <t>Arua Regional Referral Hospital</t>
  </si>
  <si>
    <t>1958</t>
  </si>
  <si>
    <t xml:space="preserve"> Institutional Development of Arua Regional Referral Hospital</t>
  </si>
  <si>
    <t>404</t>
  </si>
  <si>
    <t>Fort Portal Regional Referral Hospital</t>
  </si>
  <si>
    <t>1959</t>
  </si>
  <si>
    <t xml:space="preserve"> Institutional Development of Fort Portal Regional Referral Hospital</t>
  </si>
  <si>
    <t>405</t>
  </si>
  <si>
    <t>Gulu Regional Referral Hospital</t>
  </si>
  <si>
    <t>1925</t>
  </si>
  <si>
    <t>Institutional Development of Gulu Regional Referral Hospital</t>
  </si>
  <si>
    <t>406</t>
  </si>
  <si>
    <t>Hoima Hospital</t>
  </si>
  <si>
    <t>1960</t>
  </si>
  <si>
    <t xml:space="preserve"> Institutional Development of Hoima Regional Referral Hospital</t>
  </si>
  <si>
    <t>407</t>
  </si>
  <si>
    <t>Jinja Hospital</t>
  </si>
  <si>
    <t>1961</t>
  </si>
  <si>
    <t xml:space="preserve"> Institutional Development of Jinja Regional Referral Hospital</t>
  </si>
  <si>
    <t>408</t>
  </si>
  <si>
    <t>Kabale Hospital</t>
  </si>
  <si>
    <t>1962</t>
  </si>
  <si>
    <t xml:space="preserve"> Institutional Development of Kabale Regional Referral Hospital</t>
  </si>
  <si>
    <t>409</t>
  </si>
  <si>
    <t>Masaka Hospital</t>
  </si>
  <si>
    <t>1963</t>
  </si>
  <si>
    <t xml:space="preserve"> Institutional Development of Masaka Regional Referral Hospital</t>
  </si>
  <si>
    <t>410</t>
  </si>
  <si>
    <t>Mbale Hospital</t>
  </si>
  <si>
    <t>1964</t>
  </si>
  <si>
    <t xml:space="preserve"> Institutional Development of Mbale Regional Referral Hospital</t>
  </si>
  <si>
    <t>411</t>
  </si>
  <si>
    <t>Soroti Hospital</t>
  </si>
  <si>
    <t>1965</t>
  </si>
  <si>
    <t xml:space="preserve"> Institutional Development of Soroti Regional Referral Hospital</t>
  </si>
  <si>
    <t>412</t>
  </si>
  <si>
    <t>Lira Hospital</t>
  </si>
  <si>
    <t>1966</t>
  </si>
  <si>
    <t xml:space="preserve"> Institutional Development of Lira Regional Hospital</t>
  </si>
  <si>
    <t>413</t>
  </si>
  <si>
    <t>Mbarara Regional Referral Hospital</t>
  </si>
  <si>
    <t>1967</t>
  </si>
  <si>
    <t xml:space="preserve"> Institutional Development of Mbarara Regional Referral Hospital</t>
  </si>
  <si>
    <t>414</t>
  </si>
  <si>
    <t>Mubende Regional Referral Hospital</t>
  </si>
  <si>
    <t>1968</t>
  </si>
  <si>
    <t xml:space="preserve"> Institutional Development of Mubende Regional Referral Hospital</t>
  </si>
  <si>
    <t>415</t>
  </si>
  <si>
    <t>Moroto Regional Referral Hospital</t>
  </si>
  <si>
    <t>1969</t>
  </si>
  <si>
    <t xml:space="preserve"> Institutional Development of Moroto Regional Referral Hospital</t>
  </si>
  <si>
    <t>416</t>
  </si>
  <si>
    <t>Naguru National Referral Hospital</t>
  </si>
  <si>
    <t>1970</t>
  </si>
  <si>
    <t xml:space="preserve"> Institutional Development of National Trauma Centre, Naguru</t>
  </si>
  <si>
    <t>417</t>
  </si>
  <si>
    <t>Kiruddu National Referral Hospital</t>
  </si>
  <si>
    <t>1922</t>
  </si>
  <si>
    <t xml:space="preserve"> Institutional Development of Kiruddu National Referral Hospital</t>
  </si>
  <si>
    <t>418</t>
  </si>
  <si>
    <t>Kawempe National Referral Hospital</t>
  </si>
  <si>
    <t>1903</t>
  </si>
  <si>
    <t xml:space="preserve"> Institutional Development of Kawempe National Referral Hospital</t>
  </si>
  <si>
    <t>419</t>
  </si>
  <si>
    <t>Entebbe Regional Referral Hospital</t>
  </si>
  <si>
    <t>1901</t>
  </si>
  <si>
    <t xml:space="preserve"> Institutional Development of Entebbe Regional Referral Hospital</t>
  </si>
  <si>
    <t>420</t>
  </si>
  <si>
    <t>Mulago Specialized Women and Neonatal Hospital</t>
  </si>
  <si>
    <t>1929</t>
  </si>
  <si>
    <t>Institutional Development of Mulago Specialized Women and Neonatal Hospital</t>
  </si>
  <si>
    <t>421</t>
  </si>
  <si>
    <t>Kayunga Referral Hospital</t>
  </si>
  <si>
    <t>1971</t>
  </si>
  <si>
    <t>Institutional Development of Kayunga Hospital</t>
  </si>
  <si>
    <t>422</t>
  </si>
  <si>
    <t>Yumbe Referral Hospital</t>
  </si>
  <si>
    <t>1972</t>
  </si>
  <si>
    <t>Institutional Development of Yumbe Hospital</t>
  </si>
  <si>
    <t>1193</t>
  </si>
  <si>
    <t>Kampala Water- Lake Victoria Water &amp; Sanitation project</t>
  </si>
  <si>
    <t>1438</t>
  </si>
  <si>
    <t>Water Service Acceleration Project (SCAP 100%)</t>
  </si>
  <si>
    <t>1524</t>
  </si>
  <si>
    <t>Water and Sanitation Development Facility East-Phase II</t>
  </si>
  <si>
    <t>1525</t>
  </si>
  <si>
    <t>Water and Sanitation Development Facility-South West-Phase II</t>
  </si>
  <si>
    <t>1531</t>
  </si>
  <si>
    <t>South Western Cluster (SWC) Project</t>
  </si>
  <si>
    <t>018</t>
  </si>
  <si>
    <t>Ministry of Gender, Labour and Social Development</t>
  </si>
  <si>
    <t>1883</t>
  </si>
  <si>
    <t xml:space="preserve"> Institutional Development of Ministry of Gender, Labour and Social Development and its Institutions.</t>
  </si>
  <si>
    <t>1843</t>
  </si>
  <si>
    <t>Support to Integrated Community Learning for Wealth Creation (SUICOLEW)</t>
  </si>
  <si>
    <t>13</t>
  </si>
  <si>
    <t xml:space="preserve"> Innovation, Technology Development and Transfer</t>
  </si>
  <si>
    <t>110</t>
  </si>
  <si>
    <t>Uganda Industrial Research Institute (UIRI)</t>
  </si>
  <si>
    <t>1973</t>
  </si>
  <si>
    <t xml:space="preserve"> Institutional Development of Uganda Industrial Research Institute</t>
  </si>
  <si>
    <t>167</t>
  </si>
  <si>
    <t>Science, Technology and Innovation</t>
  </si>
  <si>
    <t>1861</t>
  </si>
  <si>
    <t>Institutional Development for Secretariat of Science Technology and Innovation</t>
  </si>
  <si>
    <t>14</t>
  </si>
  <si>
    <t xml:space="preserve"> Public Sector Transformation</t>
  </si>
  <si>
    <t>005</t>
  </si>
  <si>
    <t xml:space="preserve">Ministry of Public Service </t>
  </si>
  <si>
    <t xml:space="preserve"> Institutional Development of Ministry of Public Service</t>
  </si>
  <si>
    <t>147</t>
  </si>
  <si>
    <t>Local Government Finance Commission (LGFC)</t>
  </si>
  <si>
    <t>1871</t>
  </si>
  <si>
    <t xml:space="preserve"> Institutional Development of Local Government Finance Commission</t>
  </si>
  <si>
    <t>16</t>
  </si>
  <si>
    <t xml:space="preserve"> Governance and security</t>
  </si>
  <si>
    <t>001</t>
  </si>
  <si>
    <t>Office of the President</t>
  </si>
  <si>
    <t>1869</t>
  </si>
  <si>
    <t xml:space="preserve"> Institutional Development of Office of the President</t>
  </si>
  <si>
    <t>002</t>
  </si>
  <si>
    <t>State House</t>
  </si>
  <si>
    <t>1914</t>
  </si>
  <si>
    <t xml:space="preserve"> Institutional Development of State House</t>
  </si>
  <si>
    <t>004</t>
  </si>
  <si>
    <t>Ministry of Defence and Veteran Affairs</t>
  </si>
  <si>
    <t>1178</t>
  </si>
  <si>
    <t xml:space="preserve"> UPDF Peace Keeping Mission in Somalia</t>
  </si>
  <si>
    <t>1867</t>
  </si>
  <si>
    <t xml:space="preserve"> Institutional Development of Ministry of Defense and Veteran Affairs</t>
  </si>
  <si>
    <t>Construction of a 20MW Nakasongola Solar PV Power Plant Project</t>
  </si>
  <si>
    <t>006</t>
  </si>
  <si>
    <t>Ministry of Foreign Affairs</t>
  </si>
  <si>
    <t>1935</t>
  </si>
  <si>
    <t xml:space="preserve"> Institutional Development of Ministry of Foreign Affairs</t>
  </si>
  <si>
    <t>007</t>
  </si>
  <si>
    <t>Ministry of Justice and Constitutional Affairs</t>
  </si>
  <si>
    <t>1242</t>
  </si>
  <si>
    <t xml:space="preserve"> JLOS House Project</t>
  </si>
  <si>
    <t>1909</t>
  </si>
  <si>
    <t xml:space="preserve"> Institutional Development of Ministry of Justice and Constitutional Affairs</t>
  </si>
  <si>
    <t>009</t>
  </si>
  <si>
    <t>Ministry of Internal Affairs</t>
  </si>
  <si>
    <t>1870</t>
  </si>
  <si>
    <t xml:space="preserve"> Institutional Development of Ministry of Internal Affairs</t>
  </si>
  <si>
    <t>021</t>
  </si>
  <si>
    <t>Ministry of East African Community Affairs</t>
  </si>
  <si>
    <t>1921</t>
  </si>
  <si>
    <t xml:space="preserve"> Institutional Development of Ministry of East African Affairs</t>
  </si>
  <si>
    <t>102</t>
  </si>
  <si>
    <t>Electoral Commission (EC)</t>
  </si>
  <si>
    <t>1933</t>
  </si>
  <si>
    <t xml:space="preserve"> Institutional Development of Electoral Commission</t>
  </si>
  <si>
    <t>103</t>
  </si>
  <si>
    <t>Inspectorate of Government (IG)</t>
  </si>
  <si>
    <t>1496</t>
  </si>
  <si>
    <t>Construction of the IGG Head Office Building Project</t>
  </si>
  <si>
    <t>1896</t>
  </si>
  <si>
    <t xml:space="preserve"> Institutional Development of Inspectorate of Government</t>
  </si>
  <si>
    <t>105</t>
  </si>
  <si>
    <t>Uganda Law Reform Commission,</t>
  </si>
  <si>
    <t>1931</t>
  </si>
  <si>
    <t xml:space="preserve"> Institutional Development the Uganda Law Reform Commission</t>
  </si>
  <si>
    <t>106</t>
  </si>
  <si>
    <t>Uganda Human Rights Commission</t>
  </si>
  <si>
    <t>1913</t>
  </si>
  <si>
    <t xml:space="preserve"> Institutional Development the Uganda Human Rights Commission</t>
  </si>
  <si>
    <t>112</t>
  </si>
  <si>
    <t>Directorate of Ethics and Integrity (DEI)</t>
  </si>
  <si>
    <t>1975</t>
  </si>
  <si>
    <t xml:space="preserve"> Institutional Development of Directorate of Ethics and Integrity</t>
  </si>
  <si>
    <t>119</t>
  </si>
  <si>
    <t>Uganda Registration Services Bureau</t>
  </si>
  <si>
    <t>1911</t>
  </si>
  <si>
    <t xml:space="preserve"> Institutional Development of Uganda Registration Services Bureau</t>
  </si>
  <si>
    <t>120</t>
  </si>
  <si>
    <t>National Citizenship and Immigration Control</t>
  </si>
  <si>
    <t>1848</t>
  </si>
  <si>
    <t>Automation of Immigation and Citizen Control Services</t>
  </si>
  <si>
    <t>1900</t>
  </si>
  <si>
    <t xml:space="preserve"> Institutional Development the National Citizenship and Immigration Control</t>
  </si>
  <si>
    <t>129</t>
  </si>
  <si>
    <t>Financial Intelligence Authority (FIA)</t>
  </si>
  <si>
    <t>1876</t>
  </si>
  <si>
    <t xml:space="preserve"> Institutional Development of Financial Intelligence Authority</t>
  </si>
  <si>
    <t>131</t>
  </si>
  <si>
    <t>Office of the Auditor General (OAG)</t>
  </si>
  <si>
    <t>1889</t>
  </si>
  <si>
    <t xml:space="preserve"> Institutional Development of  Office of the Auditor General</t>
  </si>
  <si>
    <t>19</t>
  </si>
  <si>
    <t xml:space="preserve"> Administration of Justice</t>
  </si>
  <si>
    <t>133</t>
  </si>
  <si>
    <t xml:space="preserve">Directorate of Public Prosecutions </t>
  </si>
  <si>
    <t>1346</t>
  </si>
  <si>
    <t>Enhancing Prosecution Services for all (EPSFA)</t>
  </si>
  <si>
    <t>30/12/2025</t>
  </si>
  <si>
    <t>1910</t>
  </si>
  <si>
    <t xml:space="preserve"> Institutional Development of Office of the Director of Public Prosecutions</t>
  </si>
  <si>
    <t>135</t>
  </si>
  <si>
    <t>Directorate of Government Analytical Laboratory (DGAL)</t>
  </si>
  <si>
    <t>1868</t>
  </si>
  <si>
    <t xml:space="preserve"> Institutional Development of Directorate of Government Analytical Laboratory</t>
  </si>
  <si>
    <t>137</t>
  </si>
  <si>
    <t>National Identification and Regulatory Authority</t>
  </si>
  <si>
    <t>1863</t>
  </si>
  <si>
    <t xml:space="preserve"> Institutional Development the National Identification and Registration Authority</t>
  </si>
  <si>
    <t>144</t>
  </si>
  <si>
    <t>Uganda Police Force</t>
  </si>
  <si>
    <t>1864</t>
  </si>
  <si>
    <t xml:space="preserve"> Institutional Development the Uganda Police Force</t>
  </si>
  <si>
    <t>0385</t>
  </si>
  <si>
    <t>Assistance to Uganda Police</t>
  </si>
  <si>
    <t>145</t>
  </si>
  <si>
    <t>Uganda Prisons Service</t>
  </si>
  <si>
    <t>1443</t>
  </si>
  <si>
    <t>Revitilisation of prison Industries</t>
  </si>
  <si>
    <t>1862</t>
  </si>
  <si>
    <t xml:space="preserve"> Institutional Development of Uganda Prisons Service</t>
  </si>
  <si>
    <t>1813</t>
  </si>
  <si>
    <t>Enhancement of Prisons Production Systems and Value Addition Project</t>
  </si>
  <si>
    <t>153</t>
  </si>
  <si>
    <t>Public Procurement &amp; Disposal of Public Assets (PPDA)</t>
  </si>
  <si>
    <t>1907</t>
  </si>
  <si>
    <t xml:space="preserve"> Institutional Development of Public Procurement and Disposal of Public Assets Authority</t>
  </si>
  <si>
    <t>158</t>
  </si>
  <si>
    <t>Internal Security Organization (ISO)</t>
  </si>
  <si>
    <t>1866</t>
  </si>
  <si>
    <t xml:space="preserve"> Institutional Development of Internal Security Organization</t>
  </si>
  <si>
    <t>1784</t>
  </si>
  <si>
    <t>Construction of the Institute for Security and Strategic Studies - Uganda Infrastructure Development Project</t>
  </si>
  <si>
    <t>159</t>
  </si>
  <si>
    <t>External Security Organization (ESO)</t>
  </si>
  <si>
    <t>1865</t>
  </si>
  <si>
    <t xml:space="preserve"> Institutional Development of External Security Organization</t>
  </si>
  <si>
    <t>311</t>
  </si>
  <si>
    <t>Law Development Centre</t>
  </si>
  <si>
    <t>1891</t>
  </si>
  <si>
    <t xml:space="preserve"> Institutional Development of the Law Development Centre</t>
  </si>
  <si>
    <t>501</t>
  </si>
  <si>
    <t>Uganda Mission at the United Nations, New York</t>
  </si>
  <si>
    <t>1938</t>
  </si>
  <si>
    <t>Institutional Development of Uganda Embassy in New York</t>
  </si>
  <si>
    <t>503</t>
  </si>
  <si>
    <t>Uganda High Commission in Canada, Ottawa</t>
  </si>
  <si>
    <t>1939</t>
  </si>
  <si>
    <t>Institutional Development of Mission in Ottawa - Canada</t>
  </si>
  <si>
    <t>505</t>
  </si>
  <si>
    <t>Uganda High Commission in Kenya, Nairobi</t>
  </si>
  <si>
    <t>1940</t>
  </si>
  <si>
    <t xml:space="preserve"> Institutional Development of Mission in Nairobi - Kenya</t>
  </si>
  <si>
    <t>506</t>
  </si>
  <si>
    <t>Uganda High Commission in Tanzania, Dar es Salaam</t>
  </si>
  <si>
    <t>1941</t>
  </si>
  <si>
    <t xml:space="preserve"> Institutional Development of Mission in Tanzania - Dar es Salaam</t>
  </si>
  <si>
    <t>508</t>
  </si>
  <si>
    <t>Uganda High Commission in South Africa, Pretoria</t>
  </si>
  <si>
    <t>1942</t>
  </si>
  <si>
    <t>Institutional Development of Mission in Pretoria - South Africa</t>
  </si>
  <si>
    <t>517</t>
  </si>
  <si>
    <t>Uganda Embassy in Denmark, Copenhagen</t>
  </si>
  <si>
    <t>1943</t>
  </si>
  <si>
    <t xml:space="preserve"> Institutional Development of Mission in Copenhagen - Denmark</t>
  </si>
  <si>
    <t>522</t>
  </si>
  <si>
    <t>Uganda Embassy in France, Paris</t>
  </si>
  <si>
    <t>1944</t>
  </si>
  <si>
    <t>Institutional Development of Uganda Embassy in Paris</t>
  </si>
  <si>
    <t>523</t>
  </si>
  <si>
    <t>Uganda Embassy in Germany, Berlin</t>
  </si>
  <si>
    <t>1945</t>
  </si>
  <si>
    <t>Institutional Development of Uganda Embassy in Berlin</t>
  </si>
  <si>
    <t>528</t>
  </si>
  <si>
    <t>Uganda Embassy in United Arab Emirates, Abu Dhabi</t>
  </si>
  <si>
    <t>1946</t>
  </si>
  <si>
    <t xml:space="preserve"> Institutional Development Mission in Abu Dhabi, United Arab Emirates</t>
  </si>
  <si>
    <t>532</t>
  </si>
  <si>
    <t>Uganda Embassy in Somalia, Mogadishu</t>
  </si>
  <si>
    <t>1947</t>
  </si>
  <si>
    <t xml:space="preserve"> Institutional Development of Mission in Mogadishu</t>
  </si>
  <si>
    <t>533</t>
  </si>
  <si>
    <t>Uganda Embassy in Malaysia, Kuala Lumpur</t>
  </si>
  <si>
    <t>1948</t>
  </si>
  <si>
    <t xml:space="preserve"> Institutional Development of Mission in Kualar Lumpur</t>
  </si>
  <si>
    <t>534</t>
  </si>
  <si>
    <t>Uganda Consulate in Kenya, Mombasa</t>
  </si>
  <si>
    <t>1949</t>
  </si>
  <si>
    <t xml:space="preserve"> Institutional Development of Mission in Mombasa</t>
  </si>
  <si>
    <t>535</t>
  </si>
  <si>
    <t>Uganda Embassy in Algeria, Algiers</t>
  </si>
  <si>
    <t>1950</t>
  </si>
  <si>
    <t xml:space="preserve"> Institutional Development of Mission in Algiers</t>
  </si>
  <si>
    <t>518</t>
  </si>
  <si>
    <t>Uganda Embassy in Belgium, Brussels</t>
  </si>
  <si>
    <t>1951</t>
  </si>
  <si>
    <t xml:space="preserve"> Institutional Development of Mission in Brussels - Belgium</t>
  </si>
  <si>
    <t>17</t>
  </si>
  <si>
    <t xml:space="preserve"> Regional Development </t>
  </si>
  <si>
    <t>011</t>
  </si>
  <si>
    <t>Ministry of Local Government</t>
  </si>
  <si>
    <t>1509</t>
  </si>
  <si>
    <t>Local Economic Growth (LEGS) Support Project</t>
  </si>
  <si>
    <t>1894</t>
  </si>
  <si>
    <t xml:space="preserve"> Institutional Development of Ministry of Local Government</t>
  </si>
  <si>
    <t>1760</t>
  </si>
  <si>
    <t xml:space="preserve"> Rural Development and Food Security in Northern Uganda</t>
  </si>
  <si>
    <t>18</t>
  </si>
  <si>
    <t xml:space="preserve"> Development Plan Implementation</t>
  </si>
  <si>
    <t>003</t>
  </si>
  <si>
    <t>Office of the Prime Minister</t>
  </si>
  <si>
    <t>1916</t>
  </si>
  <si>
    <t xml:space="preserve"> Institutional Development of Office of the Prime Minister</t>
  </si>
  <si>
    <t>1919</t>
  </si>
  <si>
    <t>Development Response to Displacement Impacts Projects (DRDIP)II</t>
  </si>
  <si>
    <t>1920</t>
  </si>
  <si>
    <t>Northern Uganda Social Action Fund (NUSAF IV)</t>
  </si>
  <si>
    <t>1521</t>
  </si>
  <si>
    <t xml:space="preserve"> Resource Enhancement and Accountability Programme (REAP)</t>
  </si>
  <si>
    <t>1936</t>
  </si>
  <si>
    <t xml:space="preserve"> Institutional Development of Ministry of Finance, Planning and Economic Development</t>
  </si>
  <si>
    <t>1208</t>
  </si>
  <si>
    <t>Support to National Authorising Officer</t>
  </si>
  <si>
    <t>108</t>
  </si>
  <si>
    <t>National Planning Authority</t>
  </si>
  <si>
    <t>1905</t>
  </si>
  <si>
    <t xml:space="preserve"> Institutional Development of National Planning Authority</t>
  </si>
  <si>
    <t>1817</t>
  </si>
  <si>
    <t>Construction and Equipping of the Planning House</t>
  </si>
  <si>
    <t>123</t>
  </si>
  <si>
    <t>National Lotteries and Gaming Regulatory Board</t>
  </si>
  <si>
    <t>1886</t>
  </si>
  <si>
    <t>Institutional Development for National Lotteries and Gaming Regulatory Board</t>
  </si>
  <si>
    <t>124</t>
  </si>
  <si>
    <t>Equal Opportunities Commission</t>
  </si>
  <si>
    <t>1976</t>
  </si>
  <si>
    <t xml:space="preserve"> Institutional Development of Equal Opportunities Commission</t>
  </si>
  <si>
    <t>141</t>
  </si>
  <si>
    <t>Uganda Revenue Authority</t>
  </si>
  <si>
    <t>1904</t>
  </si>
  <si>
    <t xml:space="preserve"> Institutional Development of Uganda Revenue Authority</t>
  </si>
  <si>
    <t>1918</t>
  </si>
  <si>
    <t>Construction of Office Accommodation for URA Stations</t>
  </si>
  <si>
    <t>143</t>
  </si>
  <si>
    <t>Uganda Bureau of Statistics</t>
  </si>
  <si>
    <t>1845</t>
  </si>
  <si>
    <t>Construction of the UBOS Entebbe Office Block</t>
  </si>
  <si>
    <t>1937</t>
  </si>
  <si>
    <t xml:space="preserve"> Institutional Development of Uganda Bureau of Statistics</t>
  </si>
  <si>
    <t>101</t>
  </si>
  <si>
    <t>Judiciary (courts of Judicature)</t>
  </si>
  <si>
    <t>1556</t>
  </si>
  <si>
    <t xml:space="preserve"> Construction of the Supreme Court and Court of Appeal Buildings</t>
  </si>
  <si>
    <t>1897</t>
  </si>
  <si>
    <t xml:space="preserve"> Institutional Development of the Judiciary</t>
  </si>
  <si>
    <t>148</t>
  </si>
  <si>
    <t>Judicial Service Commission (JSC)</t>
  </si>
  <si>
    <t>1912</t>
  </si>
  <si>
    <t xml:space="preserve"> Institutional Development of Judicial Service Commission</t>
  </si>
  <si>
    <t>20</t>
  </si>
  <si>
    <t xml:space="preserve"> Legislation, Oversight and Representation</t>
  </si>
  <si>
    <t>104</t>
  </si>
  <si>
    <t>Parliamentary Commission</t>
  </si>
  <si>
    <t>355</t>
  </si>
  <si>
    <t xml:space="preserve"> Rehabilitation of Parliament</t>
  </si>
  <si>
    <t>1927</t>
  </si>
  <si>
    <t xml:space="preserve"> Institutional Development of Parliamentary Commission</t>
  </si>
  <si>
    <t>1872</t>
  </si>
  <si>
    <t>146</t>
  </si>
  <si>
    <t>Public Service Commission</t>
  </si>
  <si>
    <t>Institutional Development of Public Service Commission</t>
  </si>
  <si>
    <t>Public Investment Plan and Multi Year Project Commitments 2025/26 - 2029-30 (Ushs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</si>
</sst>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dd/mm/yyyy;@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name val="Times New Roman"/>
      <family val="1"/>
    </font>
    <font>
      <sz val="18"/>
      <color theme="1"/>
      <name val="Bookman Old Style"/>
      <family val="1"/>
    </font>
    <font>
      <sz val="18"/>
      <name val="Bookman Old Style"/>
      <family val="1"/>
    </font>
    <font>
      <sz val="11"/>
      <name val="Aptos Narrow"/>
      <family val="2"/>
      <scheme val="minor"/>
    </font>
    <font>
      <sz val="12"/>
      <color theme="1"/>
      <name val="Arial"/>
      <family val="2"/>
    </font>
    <font>
      <b/>
      <sz val="18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4" xfId="3" applyFont="1" applyBorder="1" applyAlignment="1">
      <alignment vertical="center"/>
    </xf>
    <xf numFmtId="0" fontId="2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horizontal="left"/>
    </xf>
    <xf numFmtId="2" fontId="4" fillId="0" borderId="4" xfId="3" applyNumberFormat="1" applyFont="1" applyBorder="1" applyAlignment="1">
      <alignment wrapText="1"/>
    </xf>
    <xf numFmtId="0" fontId="4" fillId="0" borderId="4" xfId="3" applyFont="1" applyBorder="1" applyAlignment="1">
      <alignment vertical="top" wrapText="1"/>
    </xf>
    <xf numFmtId="0" fontId="4" fillId="0" borderId="4" xfId="3" applyFont="1" applyBorder="1" applyAlignment="1">
      <alignment horizontal="left" vertical="top"/>
    </xf>
    <xf numFmtId="43" fontId="4" fillId="0" borderId="4" xfId="4" applyFont="1" applyFill="1" applyBorder="1" applyAlignment="1">
      <alignment vertical="top"/>
    </xf>
    <xf numFmtId="43" fontId="4" fillId="0" borderId="4" xfId="4" applyFont="1" applyFill="1" applyBorder="1" applyAlignment="1">
      <alignment vertical="top" wrapText="1"/>
    </xf>
    <xf numFmtId="0" fontId="4" fillId="0" borderId="4" xfId="3" applyFont="1" applyBorder="1" applyAlignment="1">
      <alignment horizontal="center" vertical="top" wrapText="1"/>
    </xf>
    <xf numFmtId="0" fontId="4" fillId="0" borderId="9" xfId="3" applyFont="1" applyBorder="1" applyAlignment="1">
      <alignment vertical="top" wrapText="1"/>
    </xf>
    <xf numFmtId="0" fontId="5" fillId="0" borderId="8" xfId="0" applyFont="1" applyBorder="1"/>
    <xf numFmtId="49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49" fontId="5" fillId="0" borderId="8" xfId="0" applyNumberFormat="1" applyFont="1" applyBorder="1"/>
    <xf numFmtId="0" fontId="5" fillId="0" borderId="8" xfId="0" quotePrefix="1" applyFont="1" applyBorder="1"/>
    <xf numFmtId="14" fontId="5" fillId="0" borderId="8" xfId="0" applyNumberFormat="1" applyFont="1" applyBorder="1" applyAlignment="1">
      <alignment horizontal="right"/>
    </xf>
    <xf numFmtId="165" fontId="5" fillId="0" borderId="8" xfId="5" applyNumberFormat="1" applyFont="1" applyFill="1" applyBorder="1" applyAlignment="1">
      <alignment horizontal="left" vertical="top"/>
    </xf>
    <xf numFmtId="165" fontId="5" fillId="0" borderId="10" xfId="5" applyNumberFormat="1" applyFont="1" applyFill="1" applyBorder="1" applyAlignment="1">
      <alignment horizontal="left" vertical="top"/>
    </xf>
    <xf numFmtId="0" fontId="0" fillId="2" borderId="0" xfId="0" applyFill="1"/>
    <xf numFmtId="164" fontId="5" fillId="3" borderId="8" xfId="5" applyFont="1" applyFill="1" applyBorder="1" applyAlignment="1">
      <alignment horizontal="left" vertical="top"/>
    </xf>
    <xf numFmtId="164" fontId="5" fillId="0" borderId="10" xfId="5" applyFont="1" applyFill="1" applyBorder="1" applyAlignment="1">
      <alignment horizontal="left" vertical="top"/>
    </xf>
    <xf numFmtId="164" fontId="5" fillId="0" borderId="8" xfId="5" applyFont="1" applyFill="1" applyBorder="1" applyAlignment="1">
      <alignment horizontal="left" vertical="top"/>
    </xf>
    <xf numFmtId="0" fontId="5" fillId="0" borderId="8" xfId="0" applyFont="1" applyBorder="1" applyAlignment="1">
      <alignment horizontal="left" vertical="center" wrapText="1"/>
    </xf>
    <xf numFmtId="49" fontId="5" fillId="0" borderId="8" xfId="0" quotePrefix="1" applyNumberFormat="1" applyFont="1" applyBorder="1"/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49" fontId="6" fillId="0" borderId="8" xfId="0" applyNumberFormat="1" applyFont="1" applyBorder="1"/>
    <xf numFmtId="14" fontId="6" fillId="0" borderId="8" xfId="0" applyNumberFormat="1" applyFont="1" applyBorder="1" applyAlignment="1">
      <alignment horizontal="right"/>
    </xf>
    <xf numFmtId="165" fontId="6" fillId="0" borderId="8" xfId="5" applyNumberFormat="1" applyFont="1" applyFill="1" applyBorder="1" applyAlignment="1">
      <alignment horizontal="left" vertical="top"/>
    </xf>
    <xf numFmtId="0" fontId="7" fillId="0" borderId="0" xfId="0" applyFont="1"/>
    <xf numFmtId="165" fontId="5" fillId="0" borderId="8" xfId="1" applyNumberFormat="1" applyFont="1" applyFill="1" applyBorder="1" applyAlignment="1">
      <alignment horizontal="left" vertical="top"/>
    </xf>
    <xf numFmtId="0" fontId="8" fillId="0" borderId="8" xfId="0" applyFont="1" applyBorder="1"/>
    <xf numFmtId="0" fontId="5" fillId="0" borderId="8" xfId="0" applyFont="1" applyBorder="1" applyAlignment="1">
      <alignment vertical="center" wrapText="1"/>
    </xf>
    <xf numFmtId="0" fontId="6" fillId="0" borderId="8" xfId="0" quotePrefix="1" applyFont="1" applyBorder="1"/>
    <xf numFmtId="166" fontId="5" fillId="0" borderId="8" xfId="0" applyNumberFormat="1" applyFont="1" applyBorder="1" applyAlignment="1">
      <alignment horizontal="right"/>
    </xf>
    <xf numFmtId="0" fontId="5" fillId="0" borderId="4" xfId="0" applyFont="1" applyBorder="1"/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left" vertical="top"/>
    </xf>
    <xf numFmtId="165" fontId="9" fillId="0" borderId="12" xfId="0" applyNumberFormat="1" applyFont="1" applyBorder="1" applyAlignment="1">
      <alignment horizontal="left" vertical="top"/>
    </xf>
    <xf numFmtId="165" fontId="9" fillId="0" borderId="11" xfId="0" applyNumberFormat="1" applyFont="1" applyBorder="1" applyAlignment="1">
      <alignment horizontal="left" vertical="top"/>
    </xf>
    <xf numFmtId="165" fontId="9" fillId="0" borderId="13" xfId="0" applyNumberFormat="1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9" fontId="0" fillId="0" borderId="0" xfId="2" applyFont="1" applyFill="1"/>
    <xf numFmtId="49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wrapText="1"/>
    </xf>
    <xf numFmtId="49" fontId="5" fillId="3" borderId="8" xfId="0" applyNumberFormat="1" applyFont="1" applyFill="1" applyBorder="1"/>
    <xf numFmtId="0" fontId="5" fillId="3" borderId="8" xfId="0" quotePrefix="1" applyFont="1" applyFill="1" applyBorder="1"/>
    <xf numFmtId="14" fontId="5" fillId="3" borderId="8" xfId="0" applyNumberFormat="1" applyFont="1" applyFill="1" applyBorder="1" applyAlignment="1">
      <alignment horizontal="right"/>
    </xf>
    <xf numFmtId="0" fontId="0" fillId="3" borderId="0" xfId="0" applyFill="1"/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2" fontId="4" fillId="0" borderId="5" xfId="3" applyNumberFormat="1" applyFont="1" applyBorder="1" applyAlignment="1">
      <alignment horizontal="center" wrapText="1"/>
    </xf>
    <xf numFmtId="2" fontId="4" fillId="0" borderId="6" xfId="3" applyNumberFormat="1" applyFont="1" applyBorder="1" applyAlignment="1">
      <alignment horizontal="center" wrapText="1"/>
    </xf>
    <xf numFmtId="2" fontId="4" fillId="0" borderId="7" xfId="3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horizontal="center" wrapText="1"/>
    </xf>
    <xf numFmtId="2" fontId="4" fillId="0" borderId="2" xfId="3" applyNumberFormat="1" applyFont="1" applyBorder="1" applyAlignment="1">
      <alignment horizontal="center" wrapText="1"/>
    </xf>
    <xf numFmtId="2" fontId="4" fillId="0" borderId="3" xfId="3" applyNumberFormat="1" applyFont="1" applyBorder="1" applyAlignment="1">
      <alignment horizontal="center" wrapText="1"/>
    </xf>
    <xf numFmtId="2" fontId="4" fillId="0" borderId="8" xfId="3" applyNumberFormat="1" applyFont="1" applyBorder="1" applyAlignment="1">
      <alignment horizontal="center" wrapText="1"/>
    </xf>
  </cellXfs>
  <cellStyles count="6">
    <cellStyle name="Comma" xfId="1" builtinId="3"/>
    <cellStyle name="Comma 2" xfId="5"/>
    <cellStyle name="Comma 4 2" xfId="4"/>
    <cellStyle name="Normal" xfId="0" builtinId="0"/>
    <cellStyle name="Normal 5 2" xfId="3"/>
    <cellStyle name="Percent" xfId="2" builtinId="5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4" formatCode="_(* #,##0.00_);_(* \(#,##0.00\);_(* &quot;-&quot;??_);_(@_)"/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5" formatCode="_(* #,##0.0_);_(* \(#,##0.0\);_(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7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7" formatCode="m/d/yyyy"/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7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167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Bookman Old Style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Documents%20and%20Settings\aespejo\My%20Local%20Documents\Uganda%20-%20BOP%20files\Total%20exercise\Documents%20and%20Settings\aespejo\My%20Local%20Documents\Uganda%20-%20BOP%20files\UGHU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M\MTEF\By%20Sector\LINEDATA%20FY%202020-21__%20%2007-05-21h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Y%202022-23%20BUDGET/07th%20%20September%202021-added%20NTR%20and%20projects%20-%20NDP%20III%20Project%20Classification/input_projec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C%20TORs\MYC%20Validation%20workshop\Regional%20Devt%20MYC\MoLG%20MYC%20Template%20Uganda%20-%20Consolid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Y%202022-23%20BUDGET/07th%20%20September%202021-added%20NTR%20and%20projects%20-%20NDP%20III%20Project%20Classification/macrofram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aptop%20Garage\Desktop\MYC%20Consolidation%20folder\MYC%20Database%20FY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seit01"/>
      <sheetName val="TOC"/>
      <sheetName val="Chartout"/>
      <sheetName val="SEI"/>
      <sheetName val="Con"/>
      <sheetName val="Asm"/>
      <sheetName val="AltAsm"/>
      <sheetName val="InOutQ"/>
      <sheetName val="InOutM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ControlSheet"/>
      <sheetName val="WETA"/>
      <sheetName val="WETA-Consistency"/>
      <sheetName val="UGHUB"/>
      <sheetName val="Quarterly Program"/>
      <sheetName val="Sheet2"/>
      <sheetName val="Gin:D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down and Summary (2)"/>
      <sheetName val="Summary DST (2)"/>
      <sheetName val="Donor FY21-22"/>
      <sheetName val="MTEF BY VOTE"/>
      <sheetName val="Projects FY10-11"/>
      <sheetName val="Projects"/>
      <sheetName val="Wage Changes"/>
      <sheetName val="Wages"/>
      <sheetName val="Development"/>
      <sheetName val="Non-Wage Recurrent"/>
      <sheetName val="MTEF"/>
      <sheetName val="Projects-new"/>
      <sheetName val="Resource 2012-13"/>
      <sheetName val="Summary MTEF"/>
      <sheetName val="Changes"/>
      <sheetName val="CG Vs LGs"/>
      <sheetName val="wage % share"/>
      <sheetName val="Rev Res Env "/>
      <sheetName val="emma"/>
      <sheetName val="1 BCC Resource "/>
      <sheetName val="Rev Donor projects"/>
      <sheetName val="Adjustments "/>
      <sheetName val="Res Env (Nov12)"/>
      <sheetName val="Resource (2)"/>
      <sheetName val="Cuts raise 6.5Bn"/>
      <sheetName val="Wage Allocation"/>
      <sheetName val="Public Service Wage 2010-11"/>
      <sheetName val="Resource"/>
      <sheetName val="Sheet1"/>
      <sheetName val="PAF"/>
      <sheetName val="Projects sector"/>
      <sheetName val="Sector break down"/>
      <sheetName val="Wage"/>
      <sheetName val="Votes"/>
      <sheetName val="Wage Changes for MTEF"/>
      <sheetName val="Summary"/>
      <sheetName val="Summary DST"/>
      <sheetName val="Rundown"/>
      <sheetName val="Hon. MoFPED"/>
      <sheetName val="DB Rundown"/>
      <sheetName val="DB New "/>
      <sheetName val="Res. Env Summary"/>
      <sheetName val="Summary MTEF (GoU)"/>
      <sheetName val="LG"/>
      <sheetName val="Original rundwon"/>
      <sheetName val="Changes in Resource"/>
      <sheetName val="DB"/>
      <sheetName val="Wage model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>
            <v>1000000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Discounting"/>
      <sheetName val="Sectors"/>
      <sheetName val="NCB &amp; PPPs"/>
      <sheetName val="Donor projects"/>
      <sheetName val="Projects mf"/>
      <sheetName val="Debt service"/>
      <sheetName val="Interest adjustment"/>
      <sheetName val="Imports"/>
      <sheetName val="Resettlement"/>
      <sheetName val="Donors"/>
      <sheetName val="Votes"/>
      <sheetName val="Years"/>
      <sheetName val="Spending types"/>
    </sheetNames>
    <sheetDataSet>
      <sheetData sheetId="0"/>
      <sheetData sheetId="1">
        <row r="3">
          <cell r="B3" t="str">
            <v>Private capex</v>
          </cell>
          <cell r="D3">
            <v>0.1851992195665807</v>
          </cell>
          <cell r="E3" t="str">
            <v>HPPs</v>
          </cell>
          <cell r="CO3" t="str">
            <v>L</v>
          </cell>
        </row>
        <row r="4">
          <cell r="B4" t="str">
            <v>GOU capex</v>
          </cell>
          <cell r="D4" t="str">
            <v>n/a</v>
          </cell>
          <cell r="E4" t="str">
            <v>HPPs</v>
          </cell>
          <cell r="CO4">
            <v>0</v>
          </cell>
        </row>
        <row r="5">
          <cell r="B5" t="str">
            <v>Resettlement</v>
          </cell>
          <cell r="D5" t="str">
            <v>n/a</v>
          </cell>
          <cell r="E5" t="str">
            <v>HPPs</v>
          </cell>
          <cell r="CO5">
            <v>0</v>
          </cell>
        </row>
        <row r="6">
          <cell r="B6" t="str">
            <v>Loan insurance</v>
          </cell>
          <cell r="D6" t="str">
            <v>n/a</v>
          </cell>
          <cell r="E6" t="str">
            <v>HPPs</v>
          </cell>
          <cell r="CO6">
            <v>0</v>
          </cell>
        </row>
        <row r="7">
          <cell r="B7" t="str">
            <v>Management fees</v>
          </cell>
          <cell r="D7" t="str">
            <v>n/a</v>
          </cell>
          <cell r="E7" t="str">
            <v>HPPs</v>
          </cell>
          <cell r="CO7">
            <v>0</v>
          </cell>
        </row>
        <row r="8">
          <cell r="B8" t="str">
            <v>Externally financed capex</v>
          </cell>
          <cell r="D8">
            <v>0.26800000000000002</v>
          </cell>
          <cell r="E8" t="str">
            <v>HPPs</v>
          </cell>
          <cell r="CO8" t="str">
            <v>L</v>
          </cell>
        </row>
        <row r="9">
          <cell r="B9" t="str">
            <v>Resettlement</v>
          </cell>
          <cell r="D9" t="str">
            <v>n/a</v>
          </cell>
          <cell r="E9" t="str">
            <v>HPPs</v>
          </cell>
          <cell r="CO9">
            <v>0</v>
          </cell>
        </row>
        <row r="10">
          <cell r="B10" t="str">
            <v>Management fees</v>
          </cell>
          <cell r="D10" t="str">
            <v>n/a</v>
          </cell>
          <cell r="E10" t="str">
            <v>HPPs</v>
          </cell>
          <cell r="CO10">
            <v>0</v>
          </cell>
        </row>
        <row r="11">
          <cell r="B11" t="str">
            <v>Externally financed capex</v>
          </cell>
          <cell r="D11">
            <v>0.26800000000000002</v>
          </cell>
          <cell r="E11" t="str">
            <v>HPPs</v>
          </cell>
          <cell r="CO11" t="str">
            <v>L</v>
          </cell>
        </row>
        <row r="12">
          <cell r="B12" t="str">
            <v>GOU capex</v>
          </cell>
          <cell r="D12" t="str">
            <v>n/a</v>
          </cell>
          <cell r="E12" t="str">
            <v>HPPs</v>
          </cell>
          <cell r="CO12">
            <v>0</v>
          </cell>
        </row>
        <row r="13">
          <cell r="B13" t="str">
            <v>Management fees</v>
          </cell>
          <cell r="D13" t="str">
            <v>n/a</v>
          </cell>
          <cell r="E13" t="str">
            <v>HPPs</v>
          </cell>
          <cell r="CO13">
            <v>0</v>
          </cell>
        </row>
        <row r="14">
          <cell r="B14" t="str">
            <v>Externally financed capex</v>
          </cell>
          <cell r="D14">
            <v>0.1851992195665807</v>
          </cell>
          <cell r="E14" t="str">
            <v>HPPs</v>
          </cell>
          <cell r="CO14" t="str">
            <v>L</v>
          </cell>
        </row>
        <row r="15">
          <cell r="B15" t="str">
            <v>GOU capex</v>
          </cell>
          <cell r="D15" t="str">
            <v>n/a</v>
          </cell>
          <cell r="E15" t="str">
            <v>HPPs</v>
          </cell>
          <cell r="CO15">
            <v>0</v>
          </cell>
        </row>
        <row r="16">
          <cell r="B16" t="str">
            <v>Loan insurance</v>
          </cell>
          <cell r="D16" t="str">
            <v>n/a</v>
          </cell>
          <cell r="E16" t="str">
            <v>HPPs</v>
          </cell>
          <cell r="CO16">
            <v>0</v>
          </cell>
        </row>
        <row r="17">
          <cell r="B17" t="str">
            <v>Management fees</v>
          </cell>
          <cell r="D17" t="str">
            <v>n/a</v>
          </cell>
          <cell r="E17" t="str">
            <v>HPPs</v>
          </cell>
          <cell r="CO17">
            <v>0</v>
          </cell>
        </row>
        <row r="18">
          <cell r="B18" t="str">
            <v>Externally financed capex</v>
          </cell>
          <cell r="D18">
            <v>0.19</v>
          </cell>
          <cell r="E18" t="str">
            <v>PPPs</v>
          </cell>
          <cell r="CO18" t="str">
            <v>L</v>
          </cell>
        </row>
        <row r="19">
          <cell r="B19" t="str">
            <v>Externally financed capex</v>
          </cell>
          <cell r="D19">
            <v>0.1851992195665807</v>
          </cell>
          <cell r="E19" t="str">
            <v>SGR</v>
          </cell>
          <cell r="CO19" t="str">
            <v>L</v>
          </cell>
        </row>
        <row r="20">
          <cell r="B20" t="str">
            <v>GOU capex</v>
          </cell>
          <cell r="D20" t="str">
            <v>n/a</v>
          </cell>
          <cell r="E20" t="str">
            <v>SGR</v>
          </cell>
          <cell r="CO20">
            <v>0</v>
          </cell>
        </row>
        <row r="21">
          <cell r="B21" t="str">
            <v>Resettlement</v>
          </cell>
          <cell r="D21" t="str">
            <v>n/a</v>
          </cell>
          <cell r="E21" t="str">
            <v>SGR</v>
          </cell>
          <cell r="CO21">
            <v>0</v>
          </cell>
        </row>
        <row r="22">
          <cell r="B22" t="str">
            <v>Loan insurance</v>
          </cell>
          <cell r="D22" t="str">
            <v>n/a</v>
          </cell>
          <cell r="E22" t="str">
            <v>SGR</v>
          </cell>
          <cell r="CO22">
            <v>0</v>
          </cell>
        </row>
        <row r="23">
          <cell r="B23" t="str">
            <v>Management fees</v>
          </cell>
          <cell r="D23" t="str">
            <v>n/a</v>
          </cell>
          <cell r="E23" t="str">
            <v>SGR</v>
          </cell>
          <cell r="CO23">
            <v>0</v>
          </cell>
        </row>
        <row r="24">
          <cell r="B24" t="str">
            <v>Externally financed capex</v>
          </cell>
          <cell r="D24">
            <v>0.17</v>
          </cell>
          <cell r="E24" t="str">
            <v>Other non-concessional projects</v>
          </cell>
          <cell r="CO24" t="str">
            <v>L</v>
          </cell>
        </row>
        <row r="25">
          <cell r="B25" t="str">
            <v>Externally financed capex</v>
          </cell>
          <cell r="D25">
            <v>0.3</v>
          </cell>
          <cell r="E25" t="str">
            <v>Other non-concessional projects</v>
          </cell>
          <cell r="CO25" t="str">
            <v>L</v>
          </cell>
        </row>
        <row r="26">
          <cell r="B26" t="str">
            <v>Externally financed capex</v>
          </cell>
          <cell r="D26">
            <v>0.3</v>
          </cell>
          <cell r="E26" t="str">
            <v>Other non-concessional projects</v>
          </cell>
          <cell r="CO26" t="str">
            <v>L</v>
          </cell>
        </row>
        <row r="27">
          <cell r="B27" t="str">
            <v>Externally financed capex</v>
          </cell>
          <cell r="D27">
            <v>0.224</v>
          </cell>
          <cell r="E27" t="str">
            <v>Other non-concessional projects</v>
          </cell>
          <cell r="CO27" t="str">
            <v>L</v>
          </cell>
        </row>
        <row r="28">
          <cell r="B28" t="str">
            <v>Externally financed capex</v>
          </cell>
          <cell r="D28">
            <v>0.224</v>
          </cell>
          <cell r="E28" t="str">
            <v>Other non-concessional projects</v>
          </cell>
          <cell r="CO28" t="str">
            <v>L</v>
          </cell>
        </row>
        <row r="29">
          <cell r="B29" t="str">
            <v>Externally financed capex</v>
          </cell>
          <cell r="D29">
            <v>0.3</v>
          </cell>
          <cell r="E29" t="str">
            <v>Other non-concessional projects</v>
          </cell>
          <cell r="CO29" t="str">
            <v>L</v>
          </cell>
        </row>
        <row r="30">
          <cell r="B30" t="str">
            <v>Externally financed capex</v>
          </cell>
          <cell r="D30">
            <v>0.3</v>
          </cell>
          <cell r="E30" t="str">
            <v>Other non-concessional projects</v>
          </cell>
          <cell r="CO30" t="str">
            <v>L</v>
          </cell>
        </row>
        <row r="31">
          <cell r="B31" t="str">
            <v>Externally financed capex</v>
          </cell>
          <cell r="D31">
            <v>0.3</v>
          </cell>
          <cell r="E31" t="str">
            <v>Other non-concessional projects</v>
          </cell>
          <cell r="CO31" t="str">
            <v>L</v>
          </cell>
        </row>
        <row r="32">
          <cell r="B32" t="str">
            <v>Externally financed capex</v>
          </cell>
          <cell r="D32">
            <v>0.17</v>
          </cell>
          <cell r="E32" t="str">
            <v>Other non-concessional projects</v>
          </cell>
          <cell r="CO32" t="str">
            <v>L</v>
          </cell>
        </row>
        <row r="33">
          <cell r="B33" t="str">
            <v>Externally financed capex</v>
          </cell>
          <cell r="D33">
            <v>0.17</v>
          </cell>
          <cell r="E33" t="str">
            <v>Other non-concessional projects</v>
          </cell>
          <cell r="CO33" t="str">
            <v>L</v>
          </cell>
        </row>
        <row r="34">
          <cell r="B34" t="str">
            <v>Externally financed capex</v>
          </cell>
          <cell r="D34">
            <v>0.3</v>
          </cell>
          <cell r="E34" t="str">
            <v>Other non-concessional projects</v>
          </cell>
          <cell r="CO34" t="str">
            <v>L</v>
          </cell>
        </row>
        <row r="35">
          <cell r="B35" t="str">
            <v>Externally financed capex</v>
          </cell>
          <cell r="D35">
            <v>0.20699999999999999</v>
          </cell>
          <cell r="E35" t="str">
            <v>Other non-concessional projects</v>
          </cell>
          <cell r="CO35" t="str">
            <v>L</v>
          </cell>
        </row>
        <row r="36">
          <cell r="B36" t="str">
            <v>Externally financed capex</v>
          </cell>
          <cell r="D36">
            <v>0.3</v>
          </cell>
          <cell r="E36" t="str">
            <v>Other non-concessional projects</v>
          </cell>
          <cell r="CO36" t="str">
            <v>L</v>
          </cell>
        </row>
        <row r="37">
          <cell r="B37" t="str">
            <v>Externally financed capex</v>
          </cell>
          <cell r="D37">
            <v>0</v>
          </cell>
          <cell r="E37" t="str">
            <v>Other non-concessional projects</v>
          </cell>
          <cell r="CO37" t="str">
            <v>L</v>
          </cell>
        </row>
        <row r="38">
          <cell r="B38" t="str">
            <v>Externally financed capex</v>
          </cell>
          <cell r="D38">
            <v>0.3</v>
          </cell>
          <cell r="E38" t="str">
            <v>Other non-concessional projects</v>
          </cell>
          <cell r="CO38" t="str">
            <v>L</v>
          </cell>
        </row>
        <row r="39">
          <cell r="B39" t="str">
            <v>Externally financed capex</v>
          </cell>
          <cell r="D39">
            <v>0.26800000000000002</v>
          </cell>
          <cell r="E39" t="str">
            <v>Other non-concessional projects</v>
          </cell>
          <cell r="CO39" t="str">
            <v>L</v>
          </cell>
        </row>
        <row r="40">
          <cell r="B40" t="str">
            <v>Externally financed capex</v>
          </cell>
          <cell r="D40">
            <v>0</v>
          </cell>
          <cell r="E40" t="str">
            <v>Other non-concessional projects</v>
          </cell>
          <cell r="CO40" t="str">
            <v>L</v>
          </cell>
        </row>
        <row r="41">
          <cell r="B41" t="str">
            <v>Externally financed capex</v>
          </cell>
          <cell r="D41">
            <v>0.26300000000000001</v>
          </cell>
          <cell r="E41" t="str">
            <v>Other non-concessional projects</v>
          </cell>
          <cell r="CO41" t="str">
            <v>L</v>
          </cell>
        </row>
        <row r="42">
          <cell r="B42" t="str">
            <v>Externally financed capex</v>
          </cell>
          <cell r="D42">
            <v>0.23599999999999999</v>
          </cell>
          <cell r="E42" t="str">
            <v>Other non-concessional projects</v>
          </cell>
          <cell r="CO42" t="str">
            <v>L</v>
          </cell>
        </row>
        <row r="43">
          <cell r="B43" t="str">
            <v>Externally financed capex</v>
          </cell>
          <cell r="D43">
            <v>0.3</v>
          </cell>
          <cell r="E43" t="str">
            <v>Other non-concessional projects</v>
          </cell>
          <cell r="CO43" t="str">
            <v>L</v>
          </cell>
        </row>
        <row r="44">
          <cell r="B44" t="str">
            <v>Externally financed capex</v>
          </cell>
          <cell r="D44">
            <v>0.3</v>
          </cell>
          <cell r="E44" t="str">
            <v>Other non-concessional projects</v>
          </cell>
          <cell r="CO44" t="str">
            <v>L</v>
          </cell>
        </row>
        <row r="45">
          <cell r="B45" t="str">
            <v>Externally financed capex</v>
          </cell>
          <cell r="D45">
            <v>0.224</v>
          </cell>
          <cell r="E45" t="str">
            <v>Other non-concessional projects</v>
          </cell>
          <cell r="CO45" t="str">
            <v>L</v>
          </cell>
        </row>
        <row r="46">
          <cell r="B46" t="str">
            <v>Externally financed capex</v>
          </cell>
          <cell r="D46">
            <v>0.191</v>
          </cell>
          <cell r="E46" t="str">
            <v>Other non-concessional projects</v>
          </cell>
          <cell r="CO46" t="str">
            <v>L</v>
          </cell>
        </row>
        <row r="47">
          <cell r="B47" t="str">
            <v>Externally financed capex</v>
          </cell>
          <cell r="D47">
            <v>0.191</v>
          </cell>
          <cell r="E47" t="str">
            <v>Other non-concessional projects</v>
          </cell>
          <cell r="CO47" t="str">
            <v>L</v>
          </cell>
        </row>
        <row r="48">
          <cell r="B48" t="str">
            <v>Externally financed capex</v>
          </cell>
          <cell r="D48">
            <v>0.191</v>
          </cell>
          <cell r="E48" t="str">
            <v>Other non-concessional projects</v>
          </cell>
          <cell r="CO48" t="str">
            <v>L</v>
          </cell>
        </row>
        <row r="49">
          <cell r="B49" t="str">
            <v>Externally financed capex</v>
          </cell>
          <cell r="D49">
            <v>0.191</v>
          </cell>
          <cell r="E49" t="str">
            <v>Other non-concessional projects</v>
          </cell>
          <cell r="CO49" t="str">
            <v>L</v>
          </cell>
        </row>
        <row r="50">
          <cell r="B50" t="str">
            <v>Externally financed capex</v>
          </cell>
          <cell r="D50">
            <v>0.191</v>
          </cell>
          <cell r="E50" t="str">
            <v>Other non-concessional projects</v>
          </cell>
          <cell r="CO50" t="str">
            <v>L</v>
          </cell>
        </row>
        <row r="51">
          <cell r="B51" t="str">
            <v>Externally financed capex</v>
          </cell>
          <cell r="D51">
            <v>0.191</v>
          </cell>
          <cell r="E51" t="str">
            <v>Other non-concessional projects</v>
          </cell>
          <cell r="CO51" t="str">
            <v>L</v>
          </cell>
        </row>
        <row r="52">
          <cell r="B52" t="str">
            <v>Externally financed capex</v>
          </cell>
          <cell r="D52">
            <v>0.191</v>
          </cell>
          <cell r="E52" t="str">
            <v>Other non-concessional projects</v>
          </cell>
          <cell r="CO52" t="str">
            <v>L</v>
          </cell>
        </row>
        <row r="53">
          <cell r="B53" t="str">
            <v>Externally financed capex</v>
          </cell>
          <cell r="D53">
            <v>0.191</v>
          </cell>
          <cell r="E53" t="str">
            <v>Other non-concessional projects</v>
          </cell>
          <cell r="CO53" t="str">
            <v>L</v>
          </cell>
        </row>
        <row r="54">
          <cell r="B54" t="str">
            <v>Externally financed capex</v>
          </cell>
          <cell r="D54">
            <v>0.191</v>
          </cell>
          <cell r="E54" t="str">
            <v>Other non-concessional projects</v>
          </cell>
          <cell r="CO54" t="str">
            <v>L</v>
          </cell>
        </row>
        <row r="55">
          <cell r="B55" t="str">
            <v>Externally financed capex</v>
          </cell>
          <cell r="D55">
            <v>0.3</v>
          </cell>
          <cell r="E55" t="str">
            <v>Other non-concessional projects</v>
          </cell>
          <cell r="CO55" t="str">
            <v>L</v>
          </cell>
        </row>
        <row r="56">
          <cell r="B56" t="str">
            <v>Externally financed capex</v>
          </cell>
          <cell r="D56">
            <v>0.3</v>
          </cell>
          <cell r="E56" t="str">
            <v>Other non-concessional projects</v>
          </cell>
          <cell r="CO56" t="str">
            <v>L</v>
          </cell>
        </row>
        <row r="57">
          <cell r="B57" t="str">
            <v>Resettlement</v>
          </cell>
          <cell r="D57" t="str">
            <v>n/a</v>
          </cell>
          <cell r="E57" t="str">
            <v>PPPs</v>
          </cell>
          <cell r="CO57">
            <v>0</v>
          </cell>
        </row>
        <row r="58">
          <cell r="B58" t="str">
            <v>Private capex</v>
          </cell>
          <cell r="D58" t="str">
            <v>n/a</v>
          </cell>
          <cell r="E58" t="str">
            <v>PPPs</v>
          </cell>
          <cell r="CO58">
            <v>0</v>
          </cell>
        </row>
        <row r="59">
          <cell r="B59" t="str">
            <v>Resettlement</v>
          </cell>
          <cell r="D59" t="str">
            <v>n/a</v>
          </cell>
          <cell r="E59" t="str">
            <v>PPPs</v>
          </cell>
          <cell r="CO59">
            <v>0</v>
          </cell>
        </row>
        <row r="60">
          <cell r="B60" t="str">
            <v>Private capex</v>
          </cell>
          <cell r="D60" t="str">
            <v>n/a</v>
          </cell>
          <cell r="E60" t="str">
            <v>PPPs</v>
          </cell>
          <cell r="CO60">
            <v>0</v>
          </cell>
        </row>
        <row r="61">
          <cell r="B61" t="str">
            <v>Resettlement</v>
          </cell>
          <cell r="D61" t="str">
            <v>n/a</v>
          </cell>
          <cell r="E61" t="str">
            <v>PPPs</v>
          </cell>
          <cell r="CO61">
            <v>0</v>
          </cell>
        </row>
        <row r="62">
          <cell r="B62" t="str">
            <v>Private capex</v>
          </cell>
          <cell r="D62" t="str">
            <v>n/a</v>
          </cell>
          <cell r="E62" t="str">
            <v>PPPs</v>
          </cell>
          <cell r="CO62">
            <v>0</v>
          </cell>
        </row>
        <row r="63">
          <cell r="B63" t="str">
            <v>Externally financed capex</v>
          </cell>
          <cell r="D63">
            <v>0.47</v>
          </cell>
          <cell r="E63" t="str">
            <v>Concessional loans</v>
          </cell>
          <cell r="CO63" t="str">
            <v>L</v>
          </cell>
        </row>
        <row r="64">
          <cell r="B64" t="str">
            <v>Externally financed capex</v>
          </cell>
          <cell r="D64">
            <v>0.47</v>
          </cell>
          <cell r="E64" t="str">
            <v>Concessional loans</v>
          </cell>
          <cell r="CO64" t="str">
            <v>L</v>
          </cell>
        </row>
        <row r="65">
          <cell r="B65" t="str">
            <v>Externally financed capex</v>
          </cell>
          <cell r="D65">
            <v>0.47</v>
          </cell>
          <cell r="E65" t="str">
            <v>Concessional loans</v>
          </cell>
          <cell r="CO65" t="str">
            <v>L</v>
          </cell>
        </row>
        <row r="66">
          <cell r="B66" t="str">
            <v>Externally financed capex</v>
          </cell>
          <cell r="D66">
            <v>0.47</v>
          </cell>
          <cell r="E66" t="str">
            <v>Concessional loans</v>
          </cell>
          <cell r="CO66" t="str">
            <v>L</v>
          </cell>
        </row>
        <row r="67">
          <cell r="B67" t="str">
            <v>Externally financed capex</v>
          </cell>
          <cell r="D67">
            <v>0.47</v>
          </cell>
          <cell r="E67" t="str">
            <v>Concessional loans</v>
          </cell>
          <cell r="CO67" t="str">
            <v>L</v>
          </cell>
        </row>
        <row r="68">
          <cell r="B68" t="str">
            <v>Externally financed capex</v>
          </cell>
          <cell r="D68">
            <v>0.47</v>
          </cell>
          <cell r="E68" t="str">
            <v>Concessional loans</v>
          </cell>
          <cell r="CO68" t="str">
            <v>L</v>
          </cell>
        </row>
        <row r="69">
          <cell r="B69" t="str">
            <v>Externally financed capex</v>
          </cell>
          <cell r="D69">
            <v>0.47</v>
          </cell>
          <cell r="E69" t="str">
            <v>Concessional loans</v>
          </cell>
          <cell r="CO69" t="str">
            <v>L</v>
          </cell>
        </row>
        <row r="70">
          <cell r="B70" t="str">
            <v>Externally financed capex</v>
          </cell>
          <cell r="D70">
            <v>0.47</v>
          </cell>
          <cell r="E70" t="str">
            <v>Concessional loans</v>
          </cell>
          <cell r="CO70" t="str">
            <v>L</v>
          </cell>
        </row>
        <row r="71">
          <cell r="B71" t="str">
            <v>Externally financed capex</v>
          </cell>
          <cell r="D71">
            <v>0.47</v>
          </cell>
          <cell r="E71" t="str">
            <v>Concessional loans</v>
          </cell>
          <cell r="CO71" t="str">
            <v>L</v>
          </cell>
        </row>
        <row r="72">
          <cell r="B72" t="str">
            <v>Externally financed capex</v>
          </cell>
          <cell r="D72">
            <v>0.36</v>
          </cell>
          <cell r="E72" t="str">
            <v>Concessional loans</v>
          </cell>
          <cell r="CO72" t="str">
            <v>L</v>
          </cell>
        </row>
        <row r="73">
          <cell r="B73" t="str">
            <v>Externally financed capex</v>
          </cell>
          <cell r="D73">
            <v>0.36</v>
          </cell>
          <cell r="E73" t="str">
            <v>Concessional loans</v>
          </cell>
          <cell r="CO73" t="str">
            <v>L</v>
          </cell>
        </row>
        <row r="74">
          <cell r="B74" t="str">
            <v>Externally financed capex</v>
          </cell>
          <cell r="D74">
            <v>0.47</v>
          </cell>
          <cell r="E74" t="str">
            <v>Concessional loans</v>
          </cell>
          <cell r="CO74" t="str">
            <v>L</v>
          </cell>
        </row>
        <row r="75">
          <cell r="B75" t="str">
            <v>Externally financed capex</v>
          </cell>
          <cell r="D75">
            <v>0.47</v>
          </cell>
          <cell r="E75" t="str">
            <v>Concessional loans</v>
          </cell>
          <cell r="CO75" t="str">
            <v>L</v>
          </cell>
        </row>
        <row r="76">
          <cell r="B76" t="str">
            <v>Externally financed capex</v>
          </cell>
          <cell r="D76">
            <v>0.47</v>
          </cell>
          <cell r="E76" t="str">
            <v>Concessional loans</v>
          </cell>
          <cell r="CO76" t="str">
            <v>L</v>
          </cell>
        </row>
        <row r="77">
          <cell r="B77" t="str">
            <v>Externally financed capex</v>
          </cell>
          <cell r="D77">
            <v>0.47</v>
          </cell>
          <cell r="E77" t="str">
            <v>Concessional loans</v>
          </cell>
          <cell r="CO77" t="str">
            <v>L</v>
          </cell>
        </row>
        <row r="78">
          <cell r="B78" t="str">
            <v>Externally financed capex</v>
          </cell>
          <cell r="D78">
            <v>0.47</v>
          </cell>
          <cell r="E78" t="str">
            <v>Concessional loans</v>
          </cell>
          <cell r="CO78" t="str">
            <v>L</v>
          </cell>
        </row>
        <row r="79">
          <cell r="B79" t="str">
            <v>Externally financed capex</v>
          </cell>
          <cell r="D79">
            <v>0.47</v>
          </cell>
          <cell r="E79" t="str">
            <v>Concessional loans</v>
          </cell>
          <cell r="CO79" t="str">
            <v>L</v>
          </cell>
        </row>
        <row r="80">
          <cell r="B80" t="str">
            <v>Externally financed capex</v>
          </cell>
          <cell r="D80">
            <v>0.36</v>
          </cell>
          <cell r="E80" t="str">
            <v>Concessional loans</v>
          </cell>
          <cell r="CO80" t="str">
            <v>L</v>
          </cell>
        </row>
        <row r="81">
          <cell r="B81" t="str">
            <v>Externally financed capex</v>
          </cell>
          <cell r="D81">
            <v>0.36</v>
          </cell>
          <cell r="E81" t="str">
            <v>Concessional loans</v>
          </cell>
          <cell r="CO81" t="str">
            <v>L</v>
          </cell>
        </row>
        <row r="82">
          <cell r="B82" t="str">
            <v>Externally financed capex</v>
          </cell>
          <cell r="D82">
            <v>0.36</v>
          </cell>
          <cell r="E82" t="str">
            <v>Concessional loans</v>
          </cell>
          <cell r="CO82" t="str">
            <v>L</v>
          </cell>
        </row>
        <row r="83">
          <cell r="B83" t="str">
            <v>Externally financed capex</v>
          </cell>
          <cell r="D83">
            <v>0.4</v>
          </cell>
          <cell r="E83" t="str">
            <v>Concessional loans</v>
          </cell>
          <cell r="CO83" t="str">
            <v>L</v>
          </cell>
        </row>
        <row r="84">
          <cell r="B84" t="str">
            <v>Externally financed capex</v>
          </cell>
          <cell r="D84">
            <v>0.36</v>
          </cell>
          <cell r="E84" t="str">
            <v>Concessional loans</v>
          </cell>
          <cell r="CO84" t="str">
            <v>L</v>
          </cell>
        </row>
        <row r="85">
          <cell r="B85" t="str">
            <v>Externally financed capex</v>
          </cell>
          <cell r="D85">
            <v>0.47</v>
          </cell>
          <cell r="E85" t="str">
            <v>Concessional loans</v>
          </cell>
          <cell r="CO85" t="str">
            <v>L</v>
          </cell>
        </row>
        <row r="86">
          <cell r="B86" t="str">
            <v>Externally financed capex</v>
          </cell>
          <cell r="D86">
            <v>0.47</v>
          </cell>
          <cell r="E86" t="str">
            <v>Concessional loans</v>
          </cell>
          <cell r="CO86" t="str">
            <v>L</v>
          </cell>
        </row>
        <row r="87">
          <cell r="B87" t="str">
            <v>Externally financed capex</v>
          </cell>
          <cell r="D87">
            <v>0.47</v>
          </cell>
          <cell r="E87" t="str">
            <v>Concessional loans</v>
          </cell>
          <cell r="CO87" t="str">
            <v>L</v>
          </cell>
        </row>
        <row r="88">
          <cell r="B88" t="str">
            <v>Externally financed capex</v>
          </cell>
          <cell r="D88">
            <v>0.47</v>
          </cell>
          <cell r="E88" t="str">
            <v>Concessional loans</v>
          </cell>
          <cell r="CO88" t="str">
            <v>L</v>
          </cell>
        </row>
        <row r="89">
          <cell r="B89" t="str">
            <v>Externally financed capex</v>
          </cell>
          <cell r="D89">
            <v>0.47</v>
          </cell>
          <cell r="E89" t="str">
            <v>Concessional loans</v>
          </cell>
          <cell r="CO89" t="str">
            <v>L</v>
          </cell>
        </row>
        <row r="90">
          <cell r="B90" t="str">
            <v>Externally financed capex</v>
          </cell>
          <cell r="D90">
            <v>0.47</v>
          </cell>
          <cell r="E90" t="str">
            <v>Concessional loans</v>
          </cell>
          <cell r="CO90" t="str">
            <v>L</v>
          </cell>
        </row>
        <row r="91">
          <cell r="B91" t="str">
            <v>Externally financed capex</v>
          </cell>
          <cell r="D91">
            <v>0.47</v>
          </cell>
          <cell r="E91" t="str">
            <v>Concessional loans</v>
          </cell>
          <cell r="CO91" t="str">
            <v>L</v>
          </cell>
        </row>
        <row r="92">
          <cell r="B92" t="str">
            <v>Externally financed capex</v>
          </cell>
          <cell r="D92">
            <v>0.47</v>
          </cell>
          <cell r="E92" t="str">
            <v>Concessional loans</v>
          </cell>
          <cell r="CO92" t="str">
            <v>L</v>
          </cell>
        </row>
        <row r="93">
          <cell r="B93" t="str">
            <v>Externally financed capex</v>
          </cell>
          <cell r="D93">
            <v>0.47</v>
          </cell>
          <cell r="E93" t="str">
            <v>Concessional loans</v>
          </cell>
          <cell r="CO93" t="str">
            <v>L</v>
          </cell>
        </row>
        <row r="94">
          <cell r="B94" t="str">
            <v>Externally financed capex</v>
          </cell>
          <cell r="D94">
            <v>0.47</v>
          </cell>
          <cell r="E94" t="str">
            <v>Concessional loans</v>
          </cell>
          <cell r="CO94" t="str">
            <v>L</v>
          </cell>
        </row>
        <row r="95">
          <cell r="B95" t="str">
            <v>Externally financed capex</v>
          </cell>
          <cell r="D95">
            <v>0.36</v>
          </cell>
          <cell r="E95" t="str">
            <v>Concessional loans</v>
          </cell>
          <cell r="CO95" t="str">
            <v>L</v>
          </cell>
        </row>
        <row r="96">
          <cell r="B96" t="str">
            <v>Externally financed capex</v>
          </cell>
          <cell r="D96">
            <v>0.36</v>
          </cell>
          <cell r="E96" t="str">
            <v>Concessional loans</v>
          </cell>
          <cell r="CO96" t="str">
            <v>L</v>
          </cell>
        </row>
        <row r="97">
          <cell r="B97" t="str">
            <v>Externally financed capex</v>
          </cell>
          <cell r="D97">
            <v>0.36</v>
          </cell>
          <cell r="E97" t="str">
            <v>Concessional loans</v>
          </cell>
          <cell r="CO97" t="str">
            <v>L</v>
          </cell>
        </row>
        <row r="98">
          <cell r="B98" t="str">
            <v>Externally financed capex</v>
          </cell>
          <cell r="D98">
            <v>0.36</v>
          </cell>
          <cell r="E98" t="str">
            <v>Concessional loans</v>
          </cell>
          <cell r="CO98" t="str">
            <v>L</v>
          </cell>
        </row>
        <row r="99">
          <cell r="B99" t="str">
            <v>Externally financed capex</v>
          </cell>
          <cell r="D99">
            <v>0.47</v>
          </cell>
          <cell r="E99" t="str">
            <v>Concessional loans</v>
          </cell>
          <cell r="CO99" t="str">
            <v>L</v>
          </cell>
        </row>
        <row r="100">
          <cell r="B100" t="str">
            <v>Externally financed capex</v>
          </cell>
          <cell r="D100">
            <v>0.47</v>
          </cell>
          <cell r="E100" t="str">
            <v>Concessional loans</v>
          </cell>
          <cell r="CO100" t="str">
            <v>L</v>
          </cell>
        </row>
        <row r="101">
          <cell r="B101" t="str">
            <v>Externally financed capex</v>
          </cell>
          <cell r="D101">
            <v>0.47</v>
          </cell>
          <cell r="E101" t="str">
            <v>Concessional loans</v>
          </cell>
          <cell r="CO101" t="str">
            <v>L</v>
          </cell>
        </row>
        <row r="102">
          <cell r="B102" t="str">
            <v>Externally financed capex</v>
          </cell>
          <cell r="D102">
            <v>0.47</v>
          </cell>
          <cell r="E102" t="str">
            <v>Concessional loans</v>
          </cell>
          <cell r="CO102" t="str">
            <v>L</v>
          </cell>
        </row>
        <row r="103">
          <cell r="B103" t="str">
            <v>Externally financed capex</v>
          </cell>
          <cell r="D103">
            <v>0.47</v>
          </cell>
          <cell r="E103" t="str">
            <v>Concessional loans</v>
          </cell>
          <cell r="CO103" t="str">
            <v>L</v>
          </cell>
        </row>
        <row r="104">
          <cell r="B104" t="str">
            <v>Externally financed capex</v>
          </cell>
          <cell r="D104">
            <v>0.47</v>
          </cell>
          <cell r="E104" t="str">
            <v>Concessional loans</v>
          </cell>
          <cell r="CO104" t="str">
            <v>L</v>
          </cell>
        </row>
        <row r="105">
          <cell r="B105" t="str">
            <v>Externally financed capex</v>
          </cell>
          <cell r="D105">
            <v>0.47</v>
          </cell>
          <cell r="E105" t="str">
            <v>Concessional loans</v>
          </cell>
          <cell r="CO105" t="str">
            <v>L</v>
          </cell>
        </row>
        <row r="106">
          <cell r="B106" t="str">
            <v>Externally financed capex</v>
          </cell>
          <cell r="D106">
            <v>0.47</v>
          </cell>
          <cell r="E106" t="str">
            <v>Concessional loans</v>
          </cell>
          <cell r="CO106" t="str">
            <v>L</v>
          </cell>
        </row>
        <row r="107">
          <cell r="B107" t="str">
            <v>Externally financed capex</v>
          </cell>
          <cell r="D107">
            <v>0.47</v>
          </cell>
          <cell r="E107" t="str">
            <v>Concessional loans</v>
          </cell>
          <cell r="CO107" t="str">
            <v>L</v>
          </cell>
        </row>
        <row r="108">
          <cell r="B108" t="str">
            <v>Externally financed capex</v>
          </cell>
          <cell r="D108">
            <v>0.47</v>
          </cell>
          <cell r="E108" t="str">
            <v>Concessional loans</v>
          </cell>
          <cell r="CO108" t="str">
            <v>L</v>
          </cell>
        </row>
        <row r="109">
          <cell r="B109" t="str">
            <v>Externally financed capex</v>
          </cell>
          <cell r="D109">
            <v>0.47</v>
          </cell>
          <cell r="E109" t="str">
            <v>Concessional loans</v>
          </cell>
          <cell r="CO109" t="str">
            <v>L</v>
          </cell>
        </row>
        <row r="110">
          <cell r="B110" t="str">
            <v>Externally financed capex</v>
          </cell>
          <cell r="D110">
            <v>0.4</v>
          </cell>
          <cell r="E110" t="str">
            <v>Concessional loans</v>
          </cell>
          <cell r="CO110" t="str">
            <v>L</v>
          </cell>
        </row>
        <row r="111">
          <cell r="B111" t="str">
            <v>Externally financed capex</v>
          </cell>
          <cell r="D111">
            <v>0.4</v>
          </cell>
          <cell r="E111" t="str">
            <v>Concessional loans</v>
          </cell>
          <cell r="CO111" t="str">
            <v>L</v>
          </cell>
        </row>
        <row r="112">
          <cell r="B112" t="str">
            <v>Externally financed capex</v>
          </cell>
          <cell r="D112">
            <v>0.47</v>
          </cell>
          <cell r="E112" t="str">
            <v>Concessional loans</v>
          </cell>
          <cell r="CO112" t="str">
            <v>L</v>
          </cell>
        </row>
        <row r="113">
          <cell r="B113" t="str">
            <v>Externally financed capex</v>
          </cell>
          <cell r="D113">
            <v>0.47</v>
          </cell>
          <cell r="E113" t="str">
            <v>Concessional loans</v>
          </cell>
          <cell r="CO113" t="str">
            <v>L</v>
          </cell>
        </row>
        <row r="114">
          <cell r="B114" t="str">
            <v>Externally financed capex</v>
          </cell>
          <cell r="D114">
            <v>0.37</v>
          </cell>
          <cell r="E114" t="str">
            <v>Concessional loans</v>
          </cell>
          <cell r="CO114" t="str">
            <v>L</v>
          </cell>
        </row>
        <row r="115">
          <cell r="B115" t="str">
            <v>Externally financed capex</v>
          </cell>
          <cell r="D115">
            <v>0.47</v>
          </cell>
          <cell r="E115" t="str">
            <v>Concessional loans</v>
          </cell>
          <cell r="CO115" t="str">
            <v>L</v>
          </cell>
        </row>
        <row r="116">
          <cell r="B116" t="str">
            <v>Externally financed capex</v>
          </cell>
          <cell r="D116">
            <v>0.47</v>
          </cell>
          <cell r="E116" t="str">
            <v>Concessional loans</v>
          </cell>
          <cell r="CO116" t="str">
            <v>L</v>
          </cell>
        </row>
        <row r="117">
          <cell r="B117" t="str">
            <v>Externally financed capex</v>
          </cell>
          <cell r="D117">
            <v>0.4</v>
          </cell>
          <cell r="E117" t="str">
            <v>Concessional loans</v>
          </cell>
          <cell r="CO117" t="str">
            <v>L</v>
          </cell>
        </row>
        <row r="118">
          <cell r="B118" t="str">
            <v>Externally financed capex</v>
          </cell>
          <cell r="D118">
            <v>0.4</v>
          </cell>
          <cell r="E118" t="str">
            <v>Concessional loans</v>
          </cell>
          <cell r="CO118" t="str">
            <v>L</v>
          </cell>
        </row>
        <row r="119">
          <cell r="B119" t="str">
            <v>Externally financed capex</v>
          </cell>
          <cell r="D119">
            <v>0.36</v>
          </cell>
          <cell r="E119" t="str">
            <v>Concessional loans</v>
          </cell>
          <cell r="CO119" t="str">
            <v>L</v>
          </cell>
        </row>
        <row r="120">
          <cell r="B120" t="str">
            <v>Externally financed capex</v>
          </cell>
          <cell r="D120">
            <v>0.36</v>
          </cell>
          <cell r="E120" t="str">
            <v>Concessional loans</v>
          </cell>
          <cell r="CO120" t="str">
            <v>L</v>
          </cell>
        </row>
        <row r="121">
          <cell r="B121" t="str">
            <v>Externally financed capex</v>
          </cell>
          <cell r="D121">
            <v>0.47</v>
          </cell>
          <cell r="E121" t="str">
            <v>Concessional loans</v>
          </cell>
          <cell r="CO121" t="str">
            <v>L</v>
          </cell>
        </row>
        <row r="122">
          <cell r="B122" t="str">
            <v>Externally financed capex</v>
          </cell>
          <cell r="D122">
            <v>0.47</v>
          </cell>
          <cell r="E122" t="str">
            <v>Concessional loans</v>
          </cell>
          <cell r="CO122" t="str">
            <v>L</v>
          </cell>
        </row>
        <row r="123">
          <cell r="B123" t="str">
            <v>Externally financed capex</v>
          </cell>
          <cell r="D123">
            <v>0.47</v>
          </cell>
          <cell r="E123" t="str">
            <v>Concessional loans</v>
          </cell>
          <cell r="CO123" t="str">
            <v>L</v>
          </cell>
        </row>
        <row r="124">
          <cell r="B124" t="str">
            <v>Externally financed capex</v>
          </cell>
          <cell r="D124">
            <v>0.47</v>
          </cell>
          <cell r="E124" t="str">
            <v>Concessional loans</v>
          </cell>
          <cell r="CO124" t="str">
            <v>L</v>
          </cell>
        </row>
        <row r="125">
          <cell r="B125" t="str">
            <v>Externally financed capex</v>
          </cell>
          <cell r="D125">
            <v>0.36</v>
          </cell>
          <cell r="E125" t="str">
            <v>Concessional loans</v>
          </cell>
          <cell r="CO125" t="str">
            <v>L</v>
          </cell>
        </row>
        <row r="126">
          <cell r="B126" t="str">
            <v>Externally financed capex</v>
          </cell>
          <cell r="D126">
            <v>0.36</v>
          </cell>
          <cell r="E126" t="str">
            <v>Concessional loans</v>
          </cell>
          <cell r="CO126" t="str">
            <v>L</v>
          </cell>
        </row>
        <row r="127">
          <cell r="B127" t="str">
            <v>Externally financed capex</v>
          </cell>
          <cell r="D127">
            <v>0.36</v>
          </cell>
          <cell r="E127" t="str">
            <v>Concessional loans</v>
          </cell>
          <cell r="CO127" t="str">
            <v>L</v>
          </cell>
        </row>
        <row r="128">
          <cell r="B128" t="str">
            <v>Externally financed capex</v>
          </cell>
          <cell r="D128">
            <v>0.36</v>
          </cell>
          <cell r="E128" t="str">
            <v>Concessional loans</v>
          </cell>
          <cell r="CO128" t="str">
            <v>L</v>
          </cell>
        </row>
        <row r="129">
          <cell r="B129" t="str">
            <v>Externally financed capex</v>
          </cell>
          <cell r="D129">
            <v>0.36</v>
          </cell>
          <cell r="E129" t="str">
            <v>Concessional loans</v>
          </cell>
          <cell r="CO129" t="str">
            <v>L</v>
          </cell>
        </row>
        <row r="130">
          <cell r="B130" t="str">
            <v>Externally financed capex</v>
          </cell>
          <cell r="D130">
            <v>0.47</v>
          </cell>
          <cell r="E130" t="str">
            <v>Concessional loans</v>
          </cell>
          <cell r="CO130" t="str">
            <v>L</v>
          </cell>
        </row>
        <row r="131">
          <cell r="B131" t="str">
            <v>Externally financed capex</v>
          </cell>
          <cell r="D131">
            <v>0.47</v>
          </cell>
          <cell r="E131" t="str">
            <v>Concessional loans</v>
          </cell>
          <cell r="CO131" t="str">
            <v>L</v>
          </cell>
        </row>
        <row r="132">
          <cell r="B132" t="str">
            <v>Externally financed capex</v>
          </cell>
          <cell r="D132">
            <v>0.47</v>
          </cell>
          <cell r="E132" t="str">
            <v>Concessional loans</v>
          </cell>
          <cell r="CO132" t="str">
            <v>L</v>
          </cell>
        </row>
        <row r="133">
          <cell r="B133" t="str">
            <v>Externally financed capex</v>
          </cell>
          <cell r="D133">
            <v>0.47</v>
          </cell>
          <cell r="E133" t="str">
            <v>Concessional loans</v>
          </cell>
          <cell r="CO133" t="str">
            <v>L</v>
          </cell>
        </row>
        <row r="134">
          <cell r="B134" t="str">
            <v>Externally financed capex</v>
          </cell>
          <cell r="D134">
            <v>0.47</v>
          </cell>
          <cell r="E134" t="str">
            <v>Concessional loans</v>
          </cell>
          <cell r="CO134" t="str">
            <v>L</v>
          </cell>
        </row>
        <row r="135">
          <cell r="B135" t="str">
            <v>Externally financed capex</v>
          </cell>
          <cell r="D135">
            <v>0.47</v>
          </cell>
          <cell r="E135" t="str">
            <v>Concessional loans</v>
          </cell>
          <cell r="CO135" t="str">
            <v>L</v>
          </cell>
        </row>
        <row r="136">
          <cell r="B136" t="str">
            <v>Externally financed capex</v>
          </cell>
          <cell r="D136">
            <v>0.47</v>
          </cell>
          <cell r="E136" t="str">
            <v>Concessional loans</v>
          </cell>
          <cell r="CO136" t="str">
            <v>L</v>
          </cell>
        </row>
        <row r="137">
          <cell r="B137" t="str">
            <v>Externally financed capex</v>
          </cell>
          <cell r="D137">
            <v>0.47</v>
          </cell>
          <cell r="E137" t="str">
            <v>Concessional loans</v>
          </cell>
          <cell r="CO137" t="str">
            <v>L</v>
          </cell>
        </row>
        <row r="138">
          <cell r="B138" t="str">
            <v>Externally financed capex</v>
          </cell>
          <cell r="D138">
            <v>0.47</v>
          </cell>
          <cell r="E138" t="str">
            <v>Concessional loans</v>
          </cell>
          <cell r="CO138" t="str">
            <v>L</v>
          </cell>
        </row>
        <row r="139">
          <cell r="B139" t="str">
            <v>Externally financed capex</v>
          </cell>
          <cell r="D139">
            <v>0.47</v>
          </cell>
          <cell r="E139" t="str">
            <v>Concessional loans</v>
          </cell>
          <cell r="CO139" t="str">
            <v>L</v>
          </cell>
        </row>
        <row r="140">
          <cell r="B140" t="str">
            <v>Externally financed capex</v>
          </cell>
          <cell r="D140">
            <v>0.47</v>
          </cell>
          <cell r="E140" t="str">
            <v>Concessional loans</v>
          </cell>
          <cell r="CO140" t="str">
            <v>L</v>
          </cell>
        </row>
        <row r="141">
          <cell r="B141" t="str">
            <v>Externally financed capex</v>
          </cell>
          <cell r="D141">
            <v>0.47</v>
          </cell>
          <cell r="E141" t="str">
            <v>Concessional loans</v>
          </cell>
          <cell r="CO141" t="str">
            <v>L</v>
          </cell>
        </row>
        <row r="142">
          <cell r="B142" t="str">
            <v>Externally financed capex</v>
          </cell>
          <cell r="D142">
            <v>0.47</v>
          </cell>
          <cell r="E142" t="str">
            <v>Concessional loans</v>
          </cell>
          <cell r="CO142" t="str">
            <v>L</v>
          </cell>
        </row>
        <row r="143">
          <cell r="B143" t="str">
            <v>Externally financed capex</v>
          </cell>
          <cell r="D143">
            <v>0.47</v>
          </cell>
          <cell r="E143" t="str">
            <v>Concessional loans</v>
          </cell>
          <cell r="CO143" t="str">
            <v>L</v>
          </cell>
        </row>
        <row r="144">
          <cell r="B144" t="str">
            <v>Externally financed capex</v>
          </cell>
          <cell r="D144">
            <v>0.47</v>
          </cell>
          <cell r="E144" t="str">
            <v>Concessional loans</v>
          </cell>
          <cell r="CO144" t="str">
            <v>L</v>
          </cell>
        </row>
        <row r="145">
          <cell r="B145" t="str">
            <v>Externally financed capex</v>
          </cell>
          <cell r="D145">
            <v>0.5</v>
          </cell>
          <cell r="E145" t="str">
            <v>Concessional loans</v>
          </cell>
          <cell r="CO145" t="str">
            <v>L</v>
          </cell>
        </row>
        <row r="146">
          <cell r="B146" t="str">
            <v>Externally financed capex</v>
          </cell>
          <cell r="D146">
            <v>0.5</v>
          </cell>
          <cell r="E146" t="str">
            <v>Concessional loans</v>
          </cell>
          <cell r="CO146" t="str">
            <v>L</v>
          </cell>
        </row>
        <row r="147">
          <cell r="B147" t="str">
            <v>Externally financed capex</v>
          </cell>
          <cell r="D147">
            <v>0.47</v>
          </cell>
          <cell r="E147" t="str">
            <v>Concessional loans</v>
          </cell>
          <cell r="CO147" t="str">
            <v>L</v>
          </cell>
        </row>
        <row r="148">
          <cell r="B148" t="str">
            <v>Externally financed capex</v>
          </cell>
          <cell r="D148">
            <v>0.47</v>
          </cell>
          <cell r="E148" t="str">
            <v>Concessional loans</v>
          </cell>
          <cell r="CO148" t="str">
            <v>L</v>
          </cell>
        </row>
        <row r="149">
          <cell r="B149" t="str">
            <v>Externally financed capex</v>
          </cell>
          <cell r="D149">
            <v>0.47</v>
          </cell>
          <cell r="E149" t="str">
            <v>Concessional loans</v>
          </cell>
          <cell r="CO149" t="str">
            <v>L</v>
          </cell>
        </row>
        <row r="150">
          <cell r="B150" t="str">
            <v>Externally financed capex</v>
          </cell>
          <cell r="D150">
            <v>0.36</v>
          </cell>
          <cell r="E150" t="str">
            <v>Concessional loans</v>
          </cell>
          <cell r="CO150" t="str">
            <v>L</v>
          </cell>
        </row>
        <row r="151">
          <cell r="B151" t="str">
            <v>Externally financed capex</v>
          </cell>
          <cell r="D151">
            <v>0.47</v>
          </cell>
          <cell r="E151" t="str">
            <v>Concessional loans</v>
          </cell>
          <cell r="CO151" t="str">
            <v>L</v>
          </cell>
        </row>
        <row r="152">
          <cell r="B152" t="str">
            <v>Externally financed capex</v>
          </cell>
          <cell r="D152">
            <v>0.47</v>
          </cell>
          <cell r="E152" t="str">
            <v>Concessional loans</v>
          </cell>
          <cell r="CO152" t="str">
            <v>L</v>
          </cell>
        </row>
        <row r="153">
          <cell r="B153" t="str">
            <v>Externally financed capex</v>
          </cell>
          <cell r="D153">
            <v>0.47</v>
          </cell>
          <cell r="E153" t="str">
            <v>Concessional loans</v>
          </cell>
          <cell r="CO153" t="str">
            <v>L</v>
          </cell>
        </row>
        <row r="154">
          <cell r="B154" t="str">
            <v>Externally financed capex</v>
          </cell>
          <cell r="D154">
            <v>0.47</v>
          </cell>
          <cell r="E154" t="str">
            <v>Concessional loans</v>
          </cell>
          <cell r="CO154" t="str">
            <v>L</v>
          </cell>
        </row>
        <row r="155">
          <cell r="B155" t="str">
            <v>Externally financed capex</v>
          </cell>
          <cell r="D155">
            <v>0.47</v>
          </cell>
          <cell r="E155" t="str">
            <v>Concessional loans</v>
          </cell>
          <cell r="CO155" t="str">
            <v>L</v>
          </cell>
        </row>
        <row r="156">
          <cell r="B156" t="str">
            <v>Externally financed capex</v>
          </cell>
          <cell r="D156">
            <v>0.47</v>
          </cell>
          <cell r="E156" t="str">
            <v>Concessional loans</v>
          </cell>
          <cell r="CO156" t="str">
            <v>L</v>
          </cell>
        </row>
        <row r="157">
          <cell r="B157" t="str">
            <v>Externally financed capex</v>
          </cell>
          <cell r="D157">
            <v>0.47</v>
          </cell>
          <cell r="E157" t="str">
            <v>Concessional loans</v>
          </cell>
          <cell r="CO157" t="str">
            <v>L</v>
          </cell>
        </row>
        <row r="158">
          <cell r="B158" t="str">
            <v>Externally financed capex</v>
          </cell>
          <cell r="D158">
            <v>0.47</v>
          </cell>
          <cell r="E158" t="str">
            <v>Concessional loans</v>
          </cell>
          <cell r="CO158" t="str">
            <v>L</v>
          </cell>
        </row>
        <row r="159">
          <cell r="B159" t="str">
            <v>Externally financed capex</v>
          </cell>
          <cell r="D159">
            <v>0.47</v>
          </cell>
          <cell r="E159" t="str">
            <v>Concessional loans</v>
          </cell>
          <cell r="CO159" t="str">
            <v>L</v>
          </cell>
        </row>
        <row r="160">
          <cell r="B160" t="str">
            <v>Externally financed capex</v>
          </cell>
          <cell r="D160">
            <v>0.47</v>
          </cell>
          <cell r="E160" t="str">
            <v>Concessional loans</v>
          </cell>
          <cell r="CO160" t="str">
            <v>L</v>
          </cell>
        </row>
        <row r="161">
          <cell r="B161" t="str">
            <v>Externally financed capex</v>
          </cell>
          <cell r="D161">
            <v>0.4</v>
          </cell>
          <cell r="E161" t="str">
            <v>Concessional loans</v>
          </cell>
          <cell r="CO161" t="str">
            <v>L</v>
          </cell>
        </row>
        <row r="162">
          <cell r="B162" t="str">
            <v>Externally financed capex</v>
          </cell>
          <cell r="D162">
            <v>0.4</v>
          </cell>
          <cell r="E162" t="str">
            <v>Concessional loans</v>
          </cell>
          <cell r="CO162" t="str">
            <v>L</v>
          </cell>
        </row>
        <row r="163">
          <cell r="B163" t="str">
            <v>Externally financed capex</v>
          </cell>
          <cell r="D163">
            <v>0.4</v>
          </cell>
          <cell r="E163" t="str">
            <v>Concessional loans</v>
          </cell>
          <cell r="CO163" t="str">
            <v>L</v>
          </cell>
        </row>
        <row r="164">
          <cell r="B164" t="str">
            <v>Externally financed capex</v>
          </cell>
          <cell r="D164">
            <v>0.4</v>
          </cell>
          <cell r="E164" t="str">
            <v>Concessional loans</v>
          </cell>
          <cell r="CO164" t="str">
            <v>L</v>
          </cell>
        </row>
        <row r="165">
          <cell r="B165" t="str">
            <v>Externally financed capex</v>
          </cell>
          <cell r="D165">
            <v>0.4</v>
          </cell>
          <cell r="E165" t="str">
            <v>Concessional loans</v>
          </cell>
          <cell r="CO165" t="str">
            <v>L</v>
          </cell>
        </row>
        <row r="166">
          <cell r="B166" t="str">
            <v>Externally financed capex</v>
          </cell>
          <cell r="D166">
            <v>0.4</v>
          </cell>
          <cell r="E166" t="str">
            <v>Concessional loans</v>
          </cell>
          <cell r="CO166" t="str">
            <v>L</v>
          </cell>
        </row>
        <row r="167">
          <cell r="B167" t="str">
            <v>Externally financed capex</v>
          </cell>
          <cell r="D167">
            <v>0.47</v>
          </cell>
          <cell r="E167" t="str">
            <v>Concessional loans</v>
          </cell>
          <cell r="CO167" t="str">
            <v>L</v>
          </cell>
        </row>
        <row r="168">
          <cell r="B168" t="str">
            <v>Externally financed capex</v>
          </cell>
          <cell r="D168">
            <v>0.47</v>
          </cell>
          <cell r="E168" t="str">
            <v>Concessional loans</v>
          </cell>
          <cell r="CO168" t="str">
            <v>L</v>
          </cell>
        </row>
        <row r="169">
          <cell r="B169" t="str">
            <v>Externally financed capex</v>
          </cell>
          <cell r="D169">
            <v>0.47</v>
          </cell>
          <cell r="E169" t="str">
            <v>Concessional loans</v>
          </cell>
          <cell r="CO169" t="str">
            <v>L</v>
          </cell>
        </row>
        <row r="170">
          <cell r="B170" t="str">
            <v>Externally financed capex</v>
          </cell>
          <cell r="D170">
            <v>0.47</v>
          </cell>
          <cell r="E170" t="str">
            <v>Concessional loans</v>
          </cell>
          <cell r="CO170" t="str">
            <v>L</v>
          </cell>
        </row>
        <row r="171">
          <cell r="B171" t="str">
            <v>Externally financed capex</v>
          </cell>
          <cell r="D171">
            <v>0.47</v>
          </cell>
          <cell r="E171" t="str">
            <v>Concessional loans</v>
          </cell>
          <cell r="CO171" t="str">
            <v>L</v>
          </cell>
        </row>
        <row r="172">
          <cell r="B172" t="str">
            <v>Externally financed capex</v>
          </cell>
          <cell r="D172">
            <v>0.47</v>
          </cell>
          <cell r="E172" t="str">
            <v>Concessional loans</v>
          </cell>
          <cell r="CO172" t="str">
            <v>L</v>
          </cell>
        </row>
        <row r="173">
          <cell r="B173" t="str">
            <v>Externally financed capex</v>
          </cell>
          <cell r="D173">
            <v>0.47</v>
          </cell>
          <cell r="E173" t="str">
            <v>Concessional loans</v>
          </cell>
          <cell r="CO173" t="str">
            <v>L</v>
          </cell>
        </row>
        <row r="174">
          <cell r="B174" t="str">
            <v>Externally financed capex</v>
          </cell>
          <cell r="D174">
            <v>0.47</v>
          </cell>
          <cell r="E174" t="str">
            <v>Concessional loans</v>
          </cell>
          <cell r="CO174" t="str">
            <v>L</v>
          </cell>
        </row>
        <row r="175">
          <cell r="B175" t="str">
            <v>Externally financed capex</v>
          </cell>
          <cell r="D175">
            <v>0.47</v>
          </cell>
          <cell r="E175" t="str">
            <v>Concessional loans</v>
          </cell>
          <cell r="CO175" t="str">
            <v>L</v>
          </cell>
        </row>
        <row r="176">
          <cell r="B176" t="str">
            <v>Externally financed capex</v>
          </cell>
          <cell r="D176">
            <v>0.47</v>
          </cell>
          <cell r="E176" t="str">
            <v>Concessional loans</v>
          </cell>
          <cell r="CO176" t="str">
            <v>L</v>
          </cell>
        </row>
        <row r="177">
          <cell r="B177" t="str">
            <v>Externally financed capex</v>
          </cell>
          <cell r="D177">
            <v>0.47</v>
          </cell>
          <cell r="E177" t="str">
            <v>Concessional loans</v>
          </cell>
          <cell r="CO177" t="str">
            <v>L</v>
          </cell>
        </row>
        <row r="178">
          <cell r="B178" t="str">
            <v>Externally financed capex</v>
          </cell>
          <cell r="D178">
            <v>0.47</v>
          </cell>
          <cell r="E178" t="str">
            <v>Concessional loans</v>
          </cell>
          <cell r="CO178" t="str">
            <v>L</v>
          </cell>
        </row>
        <row r="179">
          <cell r="B179" t="str">
            <v>Externally financed capex</v>
          </cell>
          <cell r="D179">
            <v>0.47</v>
          </cell>
          <cell r="E179" t="str">
            <v>Concessional loans</v>
          </cell>
          <cell r="CO179" t="str">
            <v>L</v>
          </cell>
        </row>
        <row r="180">
          <cell r="B180" t="str">
            <v>Externally financed capex</v>
          </cell>
          <cell r="D180">
            <v>0.47</v>
          </cell>
          <cell r="E180" t="str">
            <v>Concessional loans</v>
          </cell>
          <cell r="CO180" t="str">
            <v>L</v>
          </cell>
        </row>
        <row r="181">
          <cell r="B181" t="str">
            <v>Externally financed capex</v>
          </cell>
          <cell r="D181">
            <v>0.47</v>
          </cell>
          <cell r="E181" t="str">
            <v>Concessional loans</v>
          </cell>
          <cell r="CO181" t="str">
            <v>L</v>
          </cell>
        </row>
        <row r="182">
          <cell r="B182" t="str">
            <v>Externally financed capex</v>
          </cell>
          <cell r="D182">
            <v>0.47</v>
          </cell>
          <cell r="E182" t="str">
            <v>Concessional loans</v>
          </cell>
          <cell r="CO182" t="str">
            <v>L</v>
          </cell>
        </row>
        <row r="183">
          <cell r="B183" t="str">
            <v>Externally financed capex</v>
          </cell>
          <cell r="D183">
            <v>0.47</v>
          </cell>
          <cell r="E183" t="str">
            <v>Concessional loans</v>
          </cell>
          <cell r="CO183" t="str">
            <v>L</v>
          </cell>
        </row>
        <row r="184">
          <cell r="B184" t="str">
            <v>Externally financed capex</v>
          </cell>
          <cell r="D184">
            <v>0.47</v>
          </cell>
          <cell r="E184" t="str">
            <v>Concessional loans</v>
          </cell>
          <cell r="CO184" t="str">
            <v>L</v>
          </cell>
        </row>
        <row r="185">
          <cell r="B185" t="str">
            <v>Externally financed capex</v>
          </cell>
          <cell r="D185">
            <v>0.47</v>
          </cell>
          <cell r="E185" t="str">
            <v>Concessional loans</v>
          </cell>
          <cell r="CO185" t="str">
            <v>L</v>
          </cell>
        </row>
        <row r="186">
          <cell r="B186" t="str">
            <v>Externally financed capex</v>
          </cell>
          <cell r="D186">
            <v>0.47</v>
          </cell>
          <cell r="E186" t="str">
            <v>Concessional loans</v>
          </cell>
          <cell r="CO186" t="str">
            <v>L</v>
          </cell>
        </row>
        <row r="187">
          <cell r="B187" t="str">
            <v>Externally financed capex</v>
          </cell>
          <cell r="D187">
            <v>0.47</v>
          </cell>
          <cell r="E187" t="str">
            <v>Concessional loans</v>
          </cell>
          <cell r="CO187" t="str">
            <v>L</v>
          </cell>
        </row>
        <row r="188">
          <cell r="B188" t="str">
            <v>Externally financed capex</v>
          </cell>
          <cell r="D188">
            <v>0.4</v>
          </cell>
          <cell r="E188" t="str">
            <v>Concessional loans</v>
          </cell>
          <cell r="CO188" t="str">
            <v>L</v>
          </cell>
        </row>
        <row r="189">
          <cell r="B189" t="str">
            <v>Externally financed capex</v>
          </cell>
          <cell r="D189">
            <v>0.4</v>
          </cell>
          <cell r="E189" t="str">
            <v>Concessional loans</v>
          </cell>
          <cell r="CO189" t="str">
            <v>L</v>
          </cell>
        </row>
        <row r="190">
          <cell r="B190" t="str">
            <v>Externally financed capex</v>
          </cell>
          <cell r="D190">
            <v>0.4</v>
          </cell>
          <cell r="E190" t="str">
            <v>Concessional loans</v>
          </cell>
          <cell r="CO190" t="str">
            <v>L</v>
          </cell>
        </row>
        <row r="191">
          <cell r="B191" t="str">
            <v>Externally financed capex</v>
          </cell>
          <cell r="D191">
            <v>0.47</v>
          </cell>
          <cell r="E191" t="str">
            <v>Concessional loans</v>
          </cell>
          <cell r="CO191" t="str">
            <v>L</v>
          </cell>
        </row>
        <row r="192">
          <cell r="B192" t="str">
            <v>Externally financed capex</v>
          </cell>
          <cell r="D192">
            <v>0.4</v>
          </cell>
          <cell r="E192" t="str">
            <v>Concessional loans</v>
          </cell>
          <cell r="CO192" t="str">
            <v>L</v>
          </cell>
        </row>
        <row r="193">
          <cell r="B193" t="str">
            <v>Externally financed capex</v>
          </cell>
          <cell r="D193">
            <v>0.4</v>
          </cell>
          <cell r="E193" t="str">
            <v>Concessional loans</v>
          </cell>
          <cell r="CO193" t="str">
            <v>L</v>
          </cell>
        </row>
        <row r="194">
          <cell r="B194" t="str">
            <v>Externally financed capex</v>
          </cell>
          <cell r="D194">
            <v>0.36</v>
          </cell>
          <cell r="E194" t="str">
            <v>Concessional loans</v>
          </cell>
          <cell r="CO194" t="str">
            <v>L</v>
          </cell>
        </row>
        <row r="195">
          <cell r="B195" t="str">
            <v>Externally financed capex</v>
          </cell>
          <cell r="D195">
            <v>0.47</v>
          </cell>
          <cell r="E195" t="str">
            <v>Concessional loans</v>
          </cell>
          <cell r="CO195" t="str">
            <v>L</v>
          </cell>
        </row>
        <row r="196">
          <cell r="B196" t="str">
            <v>Externally financed capex</v>
          </cell>
          <cell r="D196">
            <v>0.47</v>
          </cell>
          <cell r="E196" t="str">
            <v>Concessional loans</v>
          </cell>
          <cell r="CO196" t="str">
            <v>L</v>
          </cell>
        </row>
        <row r="197">
          <cell r="B197" t="str">
            <v>Externally financed capex</v>
          </cell>
          <cell r="D197">
            <v>0.47</v>
          </cell>
          <cell r="E197" t="str">
            <v>Concessional loans</v>
          </cell>
          <cell r="CO197" t="str">
            <v>L</v>
          </cell>
        </row>
        <row r="198">
          <cell r="B198" t="str">
            <v>Externally financed capex</v>
          </cell>
          <cell r="D198">
            <v>0.4</v>
          </cell>
          <cell r="E198" t="str">
            <v>Concessional loans</v>
          </cell>
          <cell r="CO198" t="str">
            <v>L</v>
          </cell>
        </row>
        <row r="199">
          <cell r="B199" t="str">
            <v>Externally financed capex</v>
          </cell>
          <cell r="D199">
            <v>0.47</v>
          </cell>
          <cell r="E199" t="str">
            <v>Concessional loans</v>
          </cell>
          <cell r="CO199" t="str">
            <v>L</v>
          </cell>
        </row>
        <row r="200">
          <cell r="B200" t="str">
            <v>Externally financed capex</v>
          </cell>
          <cell r="D200">
            <v>0.47</v>
          </cell>
          <cell r="E200" t="str">
            <v>Concessional loans</v>
          </cell>
          <cell r="CO200" t="str">
            <v>L</v>
          </cell>
        </row>
        <row r="201">
          <cell r="B201" t="str">
            <v>Externally financed capex</v>
          </cell>
          <cell r="D201">
            <v>0.47</v>
          </cell>
          <cell r="E201" t="str">
            <v>Concessional loans</v>
          </cell>
          <cell r="CO201" t="str">
            <v>L</v>
          </cell>
        </row>
        <row r="202">
          <cell r="B202" t="str">
            <v>Externally financed capex</v>
          </cell>
          <cell r="D202">
            <v>0.47</v>
          </cell>
          <cell r="E202" t="str">
            <v>Concessional loans</v>
          </cell>
          <cell r="CO202" t="str">
            <v>L</v>
          </cell>
        </row>
        <row r="203">
          <cell r="B203" t="str">
            <v>Externally financed capex</v>
          </cell>
          <cell r="D203">
            <v>0.47</v>
          </cell>
          <cell r="E203" t="str">
            <v>Concessional loans</v>
          </cell>
          <cell r="CO203" t="str">
            <v>L</v>
          </cell>
        </row>
        <row r="204">
          <cell r="B204" t="str">
            <v>Externally financed capex</v>
          </cell>
          <cell r="D204">
            <v>0.47</v>
          </cell>
          <cell r="E204" t="str">
            <v>Concessional loans</v>
          </cell>
          <cell r="CO204" t="str">
            <v>L</v>
          </cell>
        </row>
        <row r="205">
          <cell r="B205" t="str">
            <v>Externally financed capex</v>
          </cell>
          <cell r="D205">
            <v>0.47</v>
          </cell>
          <cell r="E205" t="str">
            <v>Concessional loans</v>
          </cell>
          <cell r="CO205" t="str">
            <v>L</v>
          </cell>
        </row>
        <row r="206">
          <cell r="B206" t="str">
            <v>Externally financed capex</v>
          </cell>
          <cell r="D206">
            <v>0.47</v>
          </cell>
          <cell r="E206" t="str">
            <v>Concessional loans</v>
          </cell>
          <cell r="CO206" t="str">
            <v>L</v>
          </cell>
        </row>
        <row r="207">
          <cell r="B207" t="str">
            <v>Externally financed capex</v>
          </cell>
          <cell r="D207">
            <v>0.47</v>
          </cell>
          <cell r="E207" t="str">
            <v>Concessional loans</v>
          </cell>
          <cell r="CO207" t="str">
            <v>L</v>
          </cell>
        </row>
        <row r="208">
          <cell r="B208" t="str">
            <v>Externally financed capex</v>
          </cell>
          <cell r="D208">
            <v>0.47</v>
          </cell>
          <cell r="E208" t="str">
            <v>Concessional loans</v>
          </cell>
          <cell r="CO208" t="str">
            <v>L</v>
          </cell>
        </row>
        <row r="209">
          <cell r="B209" t="str">
            <v>Externally financed capex</v>
          </cell>
          <cell r="D209">
            <v>0.47</v>
          </cell>
          <cell r="E209" t="str">
            <v>Concessional loans</v>
          </cell>
          <cell r="CO209" t="str">
            <v>L</v>
          </cell>
        </row>
        <row r="210">
          <cell r="B210" t="str">
            <v>Externally financed capex</v>
          </cell>
          <cell r="D210">
            <v>0.47</v>
          </cell>
          <cell r="E210" t="str">
            <v>Concessional loans</v>
          </cell>
          <cell r="CO210" t="str">
            <v>L</v>
          </cell>
        </row>
        <row r="211">
          <cell r="B211" t="str">
            <v>Externally financed capex</v>
          </cell>
          <cell r="D211">
            <v>0.47</v>
          </cell>
          <cell r="E211" t="str">
            <v>Concessional loans</v>
          </cell>
          <cell r="CO211" t="str">
            <v>L</v>
          </cell>
        </row>
        <row r="212">
          <cell r="B212" t="str">
            <v>Externally financed capex</v>
          </cell>
          <cell r="D212">
            <v>0.47</v>
          </cell>
          <cell r="E212" t="str">
            <v>Concessional loans</v>
          </cell>
          <cell r="CO212" t="str">
            <v>L</v>
          </cell>
        </row>
        <row r="213">
          <cell r="B213" t="str">
            <v>Externally financed capex</v>
          </cell>
          <cell r="D213">
            <v>0.47</v>
          </cell>
          <cell r="E213" t="str">
            <v>Concessional loans</v>
          </cell>
          <cell r="CO213" t="str">
            <v>L</v>
          </cell>
        </row>
        <row r="214">
          <cell r="B214" t="str">
            <v>Externally financed capex</v>
          </cell>
          <cell r="D214">
            <v>0.47</v>
          </cell>
          <cell r="E214" t="str">
            <v>Concessional loans</v>
          </cell>
          <cell r="CO214" t="str">
            <v>L</v>
          </cell>
        </row>
        <row r="215">
          <cell r="B215" t="str">
            <v>Externally financed capex</v>
          </cell>
          <cell r="D215">
            <v>0.47</v>
          </cell>
          <cell r="E215" t="str">
            <v>Concessional loans</v>
          </cell>
          <cell r="CO215" t="str">
            <v>L</v>
          </cell>
        </row>
        <row r="216">
          <cell r="B216" t="str">
            <v>Externally financed capex</v>
          </cell>
          <cell r="D216">
            <v>0.47</v>
          </cell>
          <cell r="E216" t="str">
            <v>Concessional loans</v>
          </cell>
          <cell r="CO216" t="str">
            <v>L</v>
          </cell>
        </row>
        <row r="217">
          <cell r="B217" t="str">
            <v>Externally financed capex</v>
          </cell>
          <cell r="D217">
            <v>1</v>
          </cell>
          <cell r="E217" t="str">
            <v>Grants</v>
          </cell>
          <cell r="CO217" t="str">
            <v>G</v>
          </cell>
        </row>
        <row r="218">
          <cell r="B218" t="str">
            <v>Externally financed capex</v>
          </cell>
          <cell r="D218">
            <v>1</v>
          </cell>
          <cell r="E218" t="str">
            <v>Grants</v>
          </cell>
          <cell r="CO218" t="str">
            <v>G</v>
          </cell>
        </row>
        <row r="219">
          <cell r="B219" t="str">
            <v>Externally financed capex</v>
          </cell>
          <cell r="D219">
            <v>1</v>
          </cell>
          <cell r="E219" t="str">
            <v>Grants</v>
          </cell>
          <cell r="CO219" t="str">
            <v>G</v>
          </cell>
        </row>
        <row r="220">
          <cell r="B220" t="str">
            <v>Externally financed capex</v>
          </cell>
          <cell r="D220">
            <v>1</v>
          </cell>
          <cell r="E220" t="str">
            <v>Grants</v>
          </cell>
          <cell r="CO220" t="str">
            <v>G</v>
          </cell>
        </row>
        <row r="221">
          <cell r="B221" t="str">
            <v>Externally financed capex</v>
          </cell>
          <cell r="D221">
            <v>1</v>
          </cell>
          <cell r="E221" t="str">
            <v>Grants</v>
          </cell>
          <cell r="CO221" t="str">
            <v>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MDAMYC"/>
      <sheetName val="Summary"/>
      <sheetName val="MTEF"/>
      <sheetName val="MTEF Check"/>
      <sheetName val="Dropdowns"/>
      <sheetName val="DC Decisions"/>
      <sheetName val="Codes"/>
      <sheetName val="MoLG MYC Template Uganda -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ns"/>
      <sheetName val="revenue"/>
      <sheetName val="GOU spending"/>
      <sheetName val="projects"/>
      <sheetName val="ext debt service"/>
      <sheetName val="fiscal shs"/>
      <sheetName val="fiscal%GDP"/>
      <sheetName val="fiscal xHIPC"/>
      <sheetName val="monetary "/>
      <sheetName val="BoP "/>
      <sheetName val="BOU fx cashflow"/>
      <sheetName val="fiscal impulse"/>
      <sheetName val="SEI "/>
      <sheetName val="dashboard"/>
      <sheetName val="dashboard data"/>
    </sheetNames>
    <sheetDataSet>
      <sheetData sheetId="0"/>
      <sheetData sheetId="1">
        <row r="3">
          <cell r="C3" t="str">
            <v>2000/1</v>
          </cell>
          <cell r="D3" t="str">
            <v>2001/2</v>
          </cell>
          <cell r="E3" t="str">
            <v>2002/3</v>
          </cell>
          <cell r="F3" t="str">
            <v>2003/4</v>
          </cell>
          <cell r="G3" t="str">
            <v>2004/5</v>
          </cell>
          <cell r="H3" t="str">
            <v>2005/6</v>
          </cell>
          <cell r="I3" t="str">
            <v>2006/7</v>
          </cell>
          <cell r="J3" t="str">
            <v>2007/8</v>
          </cell>
          <cell r="K3" t="str">
            <v>2008/9</v>
          </cell>
          <cell r="L3" t="str">
            <v>2009/10</v>
          </cell>
          <cell r="M3" t="str">
            <v>2010/11</v>
          </cell>
          <cell r="N3" t="str">
            <v>2011/12</v>
          </cell>
          <cell r="O3" t="str">
            <v>2012/13</v>
          </cell>
          <cell r="P3" t="str">
            <v>2013/14</v>
          </cell>
          <cell r="Q3" t="str">
            <v>2014/15</v>
          </cell>
          <cell r="R3" t="str">
            <v>2015/16</v>
          </cell>
          <cell r="S3" t="str">
            <v>2016/17</v>
          </cell>
          <cell r="T3" t="str">
            <v>2017/18</v>
          </cell>
          <cell r="U3" t="str">
            <v>2018/19</v>
          </cell>
          <cell r="V3" t="str">
            <v>2019/20</v>
          </cell>
          <cell r="W3" t="str">
            <v>2020/21</v>
          </cell>
          <cell r="X3" t="str">
            <v>2021/22</v>
          </cell>
          <cell r="Y3" t="str">
            <v>2022/23</v>
          </cell>
          <cell r="Z3" t="str">
            <v>2023/24</v>
          </cell>
        </row>
      </sheetData>
      <sheetData sheetId="2"/>
      <sheetData sheetId="3">
        <row r="3">
          <cell r="T3">
            <v>612</v>
          </cell>
        </row>
      </sheetData>
      <sheetData sheetId="4">
        <row r="21">
          <cell r="E21">
            <v>213.59894812335949</v>
          </cell>
        </row>
      </sheetData>
      <sheetData sheetId="5">
        <row r="16">
          <cell r="C16">
            <v>53.295788945591241</v>
          </cell>
        </row>
      </sheetData>
      <sheetData sheetId="6">
        <row r="5">
          <cell r="Q5">
            <v>11059.112038022891</v>
          </cell>
        </row>
      </sheetData>
      <sheetData sheetId="7">
        <row r="5">
          <cell r="Q5">
            <v>0.11046212012289182</v>
          </cell>
        </row>
      </sheetData>
      <sheetData sheetId="8">
        <row r="5">
          <cell r="B5">
            <v>9772.8659561755903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MYC Templates"/>
      <sheetName val="MYCS FY 23-24"/>
      <sheetName val="Graphs"/>
      <sheetName val="Vote MYC variance"/>
      <sheetName val="MYC FY 2023-24"/>
      <sheetName val="Project level analysis"/>
      <sheetName val="Annex 1"/>
      <sheetName val="MYCS FY 23-24 Variance"/>
      <sheetName val="MTEF"/>
      <sheetName val="MTEF 2BCC"/>
      <sheetName val="MYC Database FY 2023-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id="2" name="Table83" displayName="Table83" ref="A3:AC311" totalsRowCount="1" headerRowDxfId="61" dataDxfId="60" totalsRowDxfId="58" tableBorderDxfId="59" headerRowCellStyle="Normal 5 2">
  <autoFilter ref="A3:AC310"/>
  <sortState ref="A4:AC310">
    <sortCondition ref="B4:B310"/>
  </sortState>
  <tableColumns count="29">
    <tableColumn id="1" name="Sn" dataDxfId="57" totalsRowDxfId="56"/>
    <tableColumn id="2" name="Programme Code" dataDxfId="55" totalsRowDxfId="54"/>
    <tableColumn id="3" name="Programme Name" dataDxfId="53" totalsRowDxfId="52"/>
    <tableColumn id="4" name="Vote Code" dataDxfId="51" totalsRowDxfId="50"/>
    <tableColumn id="5" name="Vote Name" dataDxfId="49" totalsRowDxfId="48"/>
    <tableColumn id="6" name="Project Code" dataDxfId="47" totalsRowDxfId="46">
      <calculatedColumnFormula>VLOOKUP(Table83[[#This Row],[Programme Code]],[6]!Annex1[#All],5,FALSE)</calculatedColumnFormula>
    </tableColumn>
    <tableColumn id="7" name="Project Name" dataDxfId="45" totalsRowDxfId="44">
      <calculatedColumnFormula>VLOOKUP(Table83[[#This Row],[Programme Code]],[6]!Annex1[#All],6,FALSE)</calculatedColumnFormula>
    </tableColumn>
    <tableColumn id="8" name="Project Classification" dataDxfId="43" totalsRowDxfId="42">
      <calculatedColumnFormula>VLOOKUP(Table83[[#This Row],[Programme Code]],[6]!Annex1[#All],7,FALSE)</calculatedColumnFormula>
    </tableColumn>
    <tableColumn id="9" name="START DATE " dataDxfId="41" totalsRowDxfId="40">
      <calculatedColumnFormula>VLOOKUP(Table83[[#This Row],[Programme Code]],[6]!Annex1[#All],8,FALSE)</calculatedColumnFormula>
    </tableColumn>
    <tableColumn id="10" name="END DATE" dataDxfId="39" totalsRowDxfId="38">
      <calculatedColumnFormula>VLOOKUP(Table83[[#This Row],[Programme Code]],[6]!Annex1[#All],9,FALSE)</calculatedColumnFormula>
    </tableColumn>
    <tableColumn id="11" name="G.O.U" totalsRowFunction="custom" dataDxfId="37" totalsRowDxfId="36">
      <totalsRowFormula>SUM(Table83[G.O.U])</totalsRowFormula>
    </tableColumn>
    <tableColumn id="12" name="External Financing (EF)" totalsRowFunction="custom" dataDxfId="35" totalsRowDxfId="34">
      <totalsRowFormula>SUM(Table83[External Financing (EF)])</totalsRowFormula>
    </tableColumn>
    <tableColumn id="13" name="Total" totalsRowFunction="custom" dataDxfId="33" totalsRowDxfId="32">
      <totalsRowFormula>SUM(Table83[[#Totals],[G.O.U]:[External Financing (EF)]])</totalsRowFormula>
    </tableColumn>
    <tableColumn id="18" name="GOU 25/26" totalsRowFunction="custom" dataDxfId="31" totalsRowDxfId="30">
      <totalsRowFormula>SUM(Table83[GOU 25/26])</totalsRowFormula>
    </tableColumn>
    <tableColumn id="32" name="O/w Arrears" totalsRowFunction="custom" dataDxfId="29" totalsRowDxfId="28">
      <totalsRowFormula>SUM(Table83[O/w Arrears])</totalsRowFormula>
    </tableColumn>
    <tableColumn id="19" name="EF 25/26" totalsRowFunction="custom" dataDxfId="27" totalsRowDxfId="26">
      <totalsRowFormula>SUM(Table83[EF 25/26])</totalsRowFormula>
    </tableColumn>
    <tableColumn id="20" name="Total 25/26" totalsRowFunction="custom" dataDxfId="25" totalsRowDxfId="24">
      <totalsRowFormula>SUM(Table83[[#Totals],[GOU 25/26]],Table83[[#Totals],[EF 25/26]])</totalsRowFormula>
    </tableColumn>
    <tableColumn id="21" name="GOU 26/27" totalsRowFunction="custom" dataDxfId="23" totalsRowDxfId="22">
      <totalsRowFormula>SUM(Table83[GOU 26/27])</totalsRowFormula>
    </tableColumn>
    <tableColumn id="22" name="EF 26/27" totalsRowFunction="custom" dataDxfId="21" totalsRowDxfId="20">
      <totalsRowFormula>SUM(Table83[EF 26/27])</totalsRowFormula>
    </tableColumn>
    <tableColumn id="23" name="Total 26/27" totalsRowFunction="custom" dataDxfId="19" totalsRowDxfId="18">
      <totalsRowFormula>SUM(Table83[[#Totals],[GOU 26/27]:[EF 26/27]])</totalsRowFormula>
    </tableColumn>
    <tableColumn id="24" name="GOU 27/28" totalsRowFunction="custom" dataDxfId="17" totalsRowDxfId="16">
      <totalsRowFormula>SUM(Table83[GOU 27/28])</totalsRowFormula>
    </tableColumn>
    <tableColumn id="25" name="EF 27/28" totalsRowFunction="custom" dataDxfId="15" totalsRowDxfId="14">
      <totalsRowFormula>SUM(Table83[EF 27/28])</totalsRowFormula>
    </tableColumn>
    <tableColumn id="26" name="Total 27/28" totalsRowFunction="custom" dataDxfId="13" totalsRowDxfId="12">
      <totalsRowFormula>SUM(Table83[[#Totals],[GOU 27/28]:[EF 27/28]])</totalsRowFormula>
    </tableColumn>
    <tableColumn id="27" name="GOU 28/29" totalsRowFunction="custom" dataDxfId="11" totalsRowDxfId="10">
      <totalsRowFormula>SUM(Table83[GOU 28/29])</totalsRowFormula>
    </tableColumn>
    <tableColumn id="28" name="EF 28/29" totalsRowFunction="custom" dataDxfId="9" totalsRowDxfId="8">
      <totalsRowFormula>SUM(Table83[EF 28/29])</totalsRowFormula>
    </tableColumn>
    <tableColumn id="29" name="Total 28/29" totalsRowFunction="custom" dataDxfId="7" totalsRowDxfId="6">
      <totalsRowFormula>SUM(Table83[[#Totals],[GOU 28/29]:[EF 28/29]])</totalsRowFormula>
    </tableColumn>
    <tableColumn id="33" name="GOU 29/30" totalsRowFunction="custom" dataDxfId="5" totalsRowDxfId="4">
      <totalsRowFormula>SUM(Table83[GOU 29/30])</totalsRowFormula>
    </tableColumn>
    <tableColumn id="34" name="EF 29/30" totalsRowFunction="custom" dataDxfId="3" totalsRowDxfId="2">
      <totalsRowFormula>SUM(Table83[EF 29/30])</totalsRowFormula>
    </tableColumn>
    <tableColumn id="35" name="Total 29/30" totalsRowFunction="custom" dataDxfId="1" totalsRowDxfId="0">
      <totalsRowFormula>SUM(Table83[Total 29/30])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3"/>
  <sheetViews>
    <sheetView tabSelected="1" zoomScale="40" zoomScaleNormal="4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7" sqref="I7"/>
    </sheetView>
  </sheetViews>
  <sheetFormatPr defaultRowHeight="14.25"/>
  <cols>
    <col min="1" max="1" width="9.375" bestFit="1" customWidth="1"/>
    <col min="2" max="2" width="19" customWidth="1"/>
    <col min="3" max="3" width="19.5" customWidth="1"/>
    <col min="4" max="4" width="12.125" customWidth="1"/>
    <col min="5" max="5" width="44.375" bestFit="1" customWidth="1"/>
    <col min="6" max="6" width="14.375" customWidth="1"/>
    <col min="7" max="7" width="40.625" bestFit="1" customWidth="1"/>
    <col min="8" max="8" width="21.375" customWidth="1"/>
    <col min="9" max="9" width="23.375" customWidth="1"/>
    <col min="10" max="10" width="24" customWidth="1"/>
    <col min="11" max="11" width="20.625" customWidth="1"/>
    <col min="12" max="12" width="26.875" customWidth="1"/>
    <col min="13" max="13" width="20.625" customWidth="1"/>
    <col min="14" max="14" width="20.5" customWidth="1"/>
    <col min="15" max="15" width="18.875" bestFit="1" customWidth="1"/>
    <col min="16" max="16" width="21.625" customWidth="1"/>
    <col min="17" max="17" width="20.875" customWidth="1"/>
    <col min="18" max="18" width="18.375" bestFit="1" customWidth="1"/>
    <col min="19" max="19" width="18.375" customWidth="1"/>
    <col min="20" max="20" width="20.5" bestFit="1" customWidth="1"/>
    <col min="21" max="22" width="18.375" customWidth="1"/>
    <col min="23" max="23" width="19.625" bestFit="1" customWidth="1"/>
    <col min="24" max="24" width="18.125" customWidth="1"/>
    <col min="25" max="25" width="18.5" customWidth="1"/>
    <col min="26" max="26" width="18.375" bestFit="1" customWidth="1"/>
    <col min="27" max="27" width="18.5" customWidth="1"/>
    <col min="28" max="28" width="14" bestFit="1" customWidth="1"/>
    <col min="29" max="29" width="17.875" customWidth="1"/>
  </cols>
  <sheetData>
    <row r="1" spans="1:29" ht="23.25" customHeight="1">
      <c r="A1" s="53" t="s">
        <v>942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5"/>
    </row>
    <row r="2" spans="1:29" ht="21" customHeight="1">
      <c r="A2" s="1"/>
      <c r="B2" s="1"/>
      <c r="C2" s="1"/>
      <c r="D2" s="1"/>
      <c r="E2" s="1"/>
      <c r="F2" s="1"/>
      <c r="G2" s="2"/>
      <c r="H2" s="3"/>
      <c r="I2" s="3"/>
      <c r="J2" s="4"/>
      <c r="K2" s="56" t="s">
        <v>0</v>
      </c>
      <c r="L2" s="57"/>
      <c r="M2" s="58"/>
      <c r="N2" s="59" t="s">
        <v>1</v>
      </c>
      <c r="O2" s="60"/>
      <c r="P2" s="60"/>
      <c r="Q2" s="61"/>
      <c r="R2" s="56" t="s">
        <v>2</v>
      </c>
      <c r="S2" s="57"/>
      <c r="T2" s="58"/>
      <c r="U2" s="62" t="s">
        <v>3</v>
      </c>
      <c r="V2" s="62"/>
      <c r="W2" s="62"/>
      <c r="X2" s="62" t="s">
        <v>4</v>
      </c>
      <c r="Y2" s="62"/>
      <c r="Z2" s="62"/>
      <c r="AA2" s="62" t="s">
        <v>5</v>
      </c>
      <c r="AB2" s="62"/>
      <c r="AC2" s="62"/>
    </row>
    <row r="3" spans="1:29" ht="4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  <c r="J3" s="6" t="s">
        <v>15</v>
      </c>
      <c r="K3" s="7" t="s">
        <v>16</v>
      </c>
      <c r="L3" s="8" t="s">
        <v>17</v>
      </c>
      <c r="M3" s="7" t="s">
        <v>18</v>
      </c>
      <c r="N3" s="9" t="s">
        <v>19</v>
      </c>
      <c r="O3" s="8" t="s">
        <v>20</v>
      </c>
      <c r="P3" s="9" t="s">
        <v>21</v>
      </c>
      <c r="Q3" s="9" t="s">
        <v>22</v>
      </c>
      <c r="R3" s="10" t="s">
        <v>23</v>
      </c>
      <c r="S3" s="10" t="s">
        <v>24</v>
      </c>
      <c r="T3" s="10" t="s">
        <v>25</v>
      </c>
      <c r="U3" s="10" t="s">
        <v>26</v>
      </c>
      <c r="V3" s="10" t="s">
        <v>27</v>
      </c>
      <c r="W3" s="10" t="s">
        <v>28</v>
      </c>
      <c r="X3" s="10" t="s">
        <v>29</v>
      </c>
      <c r="Y3" s="10" t="s">
        <v>30</v>
      </c>
      <c r="Z3" s="10" t="s">
        <v>31</v>
      </c>
      <c r="AA3" s="10" t="s">
        <v>32</v>
      </c>
      <c r="AB3" s="10" t="s">
        <v>33</v>
      </c>
      <c r="AC3" s="10" t="s">
        <v>34</v>
      </c>
    </row>
    <row r="4" spans="1:29" ht="93">
      <c r="A4" s="11">
        <v>1</v>
      </c>
      <c r="B4" s="12" t="s">
        <v>35</v>
      </c>
      <c r="C4" s="13" t="s">
        <v>36</v>
      </c>
      <c r="D4" s="14" t="s">
        <v>37</v>
      </c>
      <c r="E4" s="13" t="s">
        <v>38</v>
      </c>
      <c r="F4" s="15" t="s">
        <v>39</v>
      </c>
      <c r="G4" s="13" t="s">
        <v>40</v>
      </c>
      <c r="H4" s="13" t="s">
        <v>41</v>
      </c>
      <c r="I4" s="16">
        <v>45664</v>
      </c>
      <c r="J4" s="16" t="s">
        <v>42</v>
      </c>
      <c r="K4" s="17">
        <v>91</v>
      </c>
      <c r="L4" s="17">
        <v>0</v>
      </c>
      <c r="M4" s="17">
        <v>91</v>
      </c>
      <c r="N4" s="17">
        <v>18.2</v>
      </c>
      <c r="O4" s="17">
        <v>0</v>
      </c>
      <c r="P4" s="17">
        <v>0</v>
      </c>
      <c r="Q4" s="17">
        <v>18.2</v>
      </c>
      <c r="R4" s="17">
        <v>18.2</v>
      </c>
      <c r="S4" s="17">
        <v>0</v>
      </c>
      <c r="T4" s="17">
        <v>18.2</v>
      </c>
      <c r="U4" s="17">
        <v>18.2</v>
      </c>
      <c r="V4" s="17">
        <v>0</v>
      </c>
      <c r="W4" s="17">
        <v>18.2</v>
      </c>
      <c r="X4" s="17">
        <v>18.2</v>
      </c>
      <c r="Y4" s="17">
        <v>0</v>
      </c>
      <c r="Z4" s="17">
        <v>18.2</v>
      </c>
      <c r="AA4" s="17">
        <v>18.2</v>
      </c>
      <c r="AB4" s="17">
        <v>0</v>
      </c>
      <c r="AC4" s="18">
        <v>18.2</v>
      </c>
    </row>
    <row r="5" spans="1:29" ht="69.75">
      <c r="A5" s="11">
        <v>2</v>
      </c>
      <c r="B5" s="12" t="s">
        <v>35</v>
      </c>
      <c r="C5" s="13" t="s">
        <v>36</v>
      </c>
      <c r="D5" s="14" t="s">
        <v>37</v>
      </c>
      <c r="E5" s="13" t="s">
        <v>38</v>
      </c>
      <c r="F5" s="15" t="s">
        <v>43</v>
      </c>
      <c r="G5" s="13" t="s">
        <v>44</v>
      </c>
      <c r="H5" s="13" t="s">
        <v>45</v>
      </c>
      <c r="I5" s="16">
        <v>44203</v>
      </c>
      <c r="J5" s="16" t="s">
        <v>46</v>
      </c>
      <c r="K5" s="17">
        <v>79.42</v>
      </c>
      <c r="L5" s="17">
        <v>642.96</v>
      </c>
      <c r="M5" s="17">
        <v>722.38</v>
      </c>
      <c r="N5" s="17">
        <v>18.730523296000001</v>
      </c>
      <c r="O5" s="17">
        <v>18.730523296000001</v>
      </c>
      <c r="P5" s="17">
        <v>177.53156025300001</v>
      </c>
      <c r="Q5" s="17">
        <v>196.26208354900001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8">
        <v>0</v>
      </c>
    </row>
    <row r="6" spans="1:29" ht="69.75">
      <c r="A6" s="11">
        <v>3</v>
      </c>
      <c r="B6" s="12" t="s">
        <v>35</v>
      </c>
      <c r="C6" s="13" t="s">
        <v>36</v>
      </c>
      <c r="D6" s="14" t="s">
        <v>37</v>
      </c>
      <c r="E6" s="13" t="s">
        <v>38</v>
      </c>
      <c r="F6" s="24" t="s">
        <v>47</v>
      </c>
      <c r="G6" s="13" t="s">
        <v>48</v>
      </c>
      <c r="H6" s="13" t="s">
        <v>45</v>
      </c>
      <c r="I6" s="16">
        <v>44203</v>
      </c>
      <c r="J6" s="16" t="s">
        <v>46</v>
      </c>
      <c r="K6" s="17">
        <v>46.3</v>
      </c>
      <c r="L6" s="17">
        <v>183</v>
      </c>
      <c r="M6" s="17">
        <v>229.3</v>
      </c>
      <c r="N6" s="17">
        <v>3</v>
      </c>
      <c r="O6" s="17">
        <v>3</v>
      </c>
      <c r="P6" s="17">
        <v>0</v>
      </c>
      <c r="Q6" s="17">
        <v>3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8">
        <v>0</v>
      </c>
    </row>
    <row r="7" spans="1:29" ht="139.5">
      <c r="A7" s="11">
        <v>4</v>
      </c>
      <c r="B7" s="12" t="s">
        <v>35</v>
      </c>
      <c r="C7" s="13" t="s">
        <v>36</v>
      </c>
      <c r="D7" s="14" t="s">
        <v>37</v>
      </c>
      <c r="E7" s="13" t="s">
        <v>38</v>
      </c>
      <c r="F7" s="15" t="s">
        <v>49</v>
      </c>
      <c r="G7" s="13" t="s">
        <v>50</v>
      </c>
      <c r="H7" s="13" t="s">
        <v>45</v>
      </c>
      <c r="I7" s="16">
        <v>41821</v>
      </c>
      <c r="J7" s="16">
        <v>46203</v>
      </c>
      <c r="K7" s="17">
        <v>349</v>
      </c>
      <c r="L7" s="17">
        <v>0</v>
      </c>
      <c r="M7" s="17">
        <v>349</v>
      </c>
      <c r="N7" s="17">
        <v>39.200000000000003</v>
      </c>
      <c r="O7" s="17">
        <v>0</v>
      </c>
      <c r="P7" s="17">
        <v>0</v>
      </c>
      <c r="Q7" s="17">
        <v>39.200000000000003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</row>
    <row r="8" spans="1:29" ht="69.75">
      <c r="A8" s="11">
        <v>5</v>
      </c>
      <c r="B8" s="12" t="s">
        <v>35</v>
      </c>
      <c r="C8" s="13" t="s">
        <v>36</v>
      </c>
      <c r="D8" s="14" t="s">
        <v>37</v>
      </c>
      <c r="E8" s="13" t="s">
        <v>38</v>
      </c>
      <c r="F8" s="15" t="s">
        <v>51</v>
      </c>
      <c r="G8" s="13" t="s">
        <v>52</v>
      </c>
      <c r="H8" s="13" t="s">
        <v>45</v>
      </c>
      <c r="I8" s="16">
        <v>42742</v>
      </c>
      <c r="J8" s="16">
        <v>46568</v>
      </c>
      <c r="K8" s="17">
        <v>15</v>
      </c>
      <c r="L8" s="17">
        <v>121</v>
      </c>
      <c r="M8" s="17">
        <v>136</v>
      </c>
      <c r="N8" s="17">
        <v>6.5</v>
      </c>
      <c r="O8" s="17">
        <v>1.5</v>
      </c>
      <c r="P8" s="17">
        <v>0</v>
      </c>
      <c r="Q8" s="17">
        <v>6.5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</row>
    <row r="9" spans="1:29" ht="69.75">
      <c r="A9" s="11">
        <v>6</v>
      </c>
      <c r="B9" s="12" t="s">
        <v>35</v>
      </c>
      <c r="C9" s="13" t="s">
        <v>36</v>
      </c>
      <c r="D9" s="14" t="s">
        <v>37</v>
      </c>
      <c r="E9" s="13" t="s">
        <v>38</v>
      </c>
      <c r="F9" s="15" t="s">
        <v>53</v>
      </c>
      <c r="G9" s="13" t="s">
        <v>54</v>
      </c>
      <c r="H9" s="13" t="s">
        <v>45</v>
      </c>
      <c r="I9" s="16">
        <v>44568</v>
      </c>
      <c r="J9" s="16" t="s">
        <v>55</v>
      </c>
      <c r="K9" s="17">
        <v>69</v>
      </c>
      <c r="L9" s="17">
        <v>694</v>
      </c>
      <c r="M9" s="17">
        <v>763</v>
      </c>
      <c r="N9" s="17">
        <v>6</v>
      </c>
      <c r="O9" s="17">
        <v>2.5</v>
      </c>
      <c r="P9" s="17">
        <v>0</v>
      </c>
      <c r="Q9" s="17">
        <v>6</v>
      </c>
      <c r="R9" s="17">
        <v>73</v>
      </c>
      <c r="S9" s="17">
        <v>2.5</v>
      </c>
      <c r="T9" s="17">
        <v>75.5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8">
        <v>0</v>
      </c>
    </row>
    <row r="10" spans="1:29" ht="93">
      <c r="A10" s="11">
        <v>7</v>
      </c>
      <c r="B10" s="12" t="s">
        <v>35</v>
      </c>
      <c r="C10" s="13" t="s">
        <v>36</v>
      </c>
      <c r="D10" s="14" t="s">
        <v>37</v>
      </c>
      <c r="E10" s="13" t="s">
        <v>38</v>
      </c>
      <c r="F10" s="11" t="s">
        <v>56</v>
      </c>
      <c r="G10" s="13" t="s">
        <v>57</v>
      </c>
      <c r="H10" s="13" t="s">
        <v>45</v>
      </c>
      <c r="I10" s="16">
        <v>44933</v>
      </c>
      <c r="J10" s="16" t="s">
        <v>58</v>
      </c>
      <c r="K10" s="17">
        <v>95</v>
      </c>
      <c r="L10" s="17">
        <v>1235</v>
      </c>
      <c r="M10" s="17">
        <v>1330</v>
      </c>
      <c r="N10" s="17">
        <v>20</v>
      </c>
      <c r="O10" s="17">
        <v>0</v>
      </c>
      <c r="P10" s="17">
        <v>0</v>
      </c>
      <c r="Q10" s="17">
        <v>20</v>
      </c>
      <c r="R10" s="17">
        <v>0.2</v>
      </c>
      <c r="S10" s="17">
        <v>333</v>
      </c>
      <c r="T10" s="17">
        <v>333.2</v>
      </c>
      <c r="U10" s="17">
        <v>3.4</v>
      </c>
      <c r="V10" s="17">
        <v>305</v>
      </c>
      <c r="W10" s="17">
        <v>308.39999999999998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8">
        <v>0</v>
      </c>
    </row>
    <row r="11" spans="1:29" ht="93">
      <c r="A11" s="11">
        <v>8</v>
      </c>
      <c r="B11" s="12" t="s">
        <v>35</v>
      </c>
      <c r="C11" s="13" t="s">
        <v>36</v>
      </c>
      <c r="D11" s="14" t="s">
        <v>37</v>
      </c>
      <c r="E11" s="13" t="s">
        <v>38</v>
      </c>
      <c r="F11" s="11" t="s">
        <v>59</v>
      </c>
      <c r="G11" s="13" t="s">
        <v>60</v>
      </c>
      <c r="H11" s="13" t="s">
        <v>45</v>
      </c>
      <c r="I11" s="16">
        <v>44933</v>
      </c>
      <c r="J11" s="16" t="s">
        <v>58</v>
      </c>
      <c r="K11" s="17">
        <v>72</v>
      </c>
      <c r="L11" s="17">
        <v>720</v>
      </c>
      <c r="M11" s="17">
        <v>792</v>
      </c>
      <c r="N11" s="17">
        <v>38</v>
      </c>
      <c r="O11" s="17">
        <v>0</v>
      </c>
      <c r="P11" s="17">
        <v>0</v>
      </c>
      <c r="Q11" s="17">
        <v>38</v>
      </c>
      <c r="R11" s="17">
        <v>2</v>
      </c>
      <c r="S11" s="17">
        <v>162</v>
      </c>
      <c r="T11" s="17">
        <v>164</v>
      </c>
      <c r="U11" s="17">
        <v>15</v>
      </c>
      <c r="V11" s="17">
        <v>320</v>
      </c>
      <c r="W11" s="17">
        <v>335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8">
        <v>0</v>
      </c>
    </row>
    <row r="12" spans="1:29" ht="116.25">
      <c r="A12" s="11">
        <v>9</v>
      </c>
      <c r="B12" s="12" t="s">
        <v>35</v>
      </c>
      <c r="C12" s="13" t="s">
        <v>36</v>
      </c>
      <c r="D12" s="14" t="s">
        <v>37</v>
      </c>
      <c r="E12" s="13" t="s">
        <v>38</v>
      </c>
      <c r="F12" s="11" t="s">
        <v>61</v>
      </c>
      <c r="G12" s="13" t="s">
        <v>62</v>
      </c>
      <c r="H12" s="13" t="s">
        <v>45</v>
      </c>
      <c r="I12" s="16">
        <v>42011</v>
      </c>
      <c r="J12" s="16" t="s">
        <v>63</v>
      </c>
      <c r="K12" s="17">
        <v>7.4</v>
      </c>
      <c r="L12" s="17">
        <v>74</v>
      </c>
      <c r="M12" s="17">
        <v>81.400000000000006</v>
      </c>
      <c r="N12" s="17">
        <v>0.34</v>
      </c>
      <c r="O12" s="17">
        <v>0</v>
      </c>
      <c r="P12" s="17">
        <v>38.299999999999997</v>
      </c>
      <c r="Q12" s="17">
        <v>38.64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8">
        <v>0</v>
      </c>
    </row>
    <row r="13" spans="1:29" ht="69.75">
      <c r="A13" s="11">
        <v>10</v>
      </c>
      <c r="B13" s="12" t="s">
        <v>35</v>
      </c>
      <c r="C13" s="13" t="s">
        <v>36</v>
      </c>
      <c r="D13" s="14" t="s">
        <v>37</v>
      </c>
      <c r="E13" s="13" t="s">
        <v>38</v>
      </c>
      <c r="F13" s="11" t="s">
        <v>64</v>
      </c>
      <c r="G13" s="13" t="s">
        <v>65</v>
      </c>
      <c r="H13" s="13" t="s">
        <v>66</v>
      </c>
      <c r="I13" s="16">
        <v>43107</v>
      </c>
      <c r="J13" s="16" t="s">
        <v>67</v>
      </c>
      <c r="K13" s="17">
        <v>171.4</v>
      </c>
      <c r="L13" s="17">
        <v>125</v>
      </c>
      <c r="M13" s="17">
        <v>296.39999999999998</v>
      </c>
      <c r="N13" s="17">
        <v>33</v>
      </c>
      <c r="O13" s="17">
        <v>25</v>
      </c>
      <c r="P13" s="17">
        <v>0</v>
      </c>
      <c r="Q13" s="17">
        <v>33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</row>
    <row r="14" spans="1:29" s="52" customFormat="1" ht="69.75">
      <c r="A14" s="11">
        <v>11</v>
      </c>
      <c r="B14" s="47" t="s">
        <v>35</v>
      </c>
      <c r="C14" s="48" t="s">
        <v>36</v>
      </c>
      <c r="D14" s="49" t="s">
        <v>68</v>
      </c>
      <c r="E14" s="48" t="s">
        <v>69</v>
      </c>
      <c r="F14" s="50" t="s">
        <v>70</v>
      </c>
      <c r="G14" s="48" t="s">
        <v>71</v>
      </c>
      <c r="H14" s="48" t="s">
        <v>45</v>
      </c>
      <c r="I14" s="51">
        <v>43647</v>
      </c>
      <c r="J14" s="51">
        <v>46203</v>
      </c>
      <c r="K14" s="20">
        <v>529.63</v>
      </c>
      <c r="L14" s="20">
        <v>0</v>
      </c>
      <c r="M14" s="20">
        <v>529.63</v>
      </c>
      <c r="N14" s="20">
        <v>23.327732462</v>
      </c>
      <c r="O14" s="20">
        <v>7.3277324620000002</v>
      </c>
      <c r="P14" s="20">
        <v>0</v>
      </c>
      <c r="Q14" s="20">
        <v>23.327732462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</row>
    <row r="15" spans="1:29" ht="69.75">
      <c r="A15" s="11">
        <v>12</v>
      </c>
      <c r="B15" s="12" t="s">
        <v>35</v>
      </c>
      <c r="C15" s="13" t="s">
        <v>36</v>
      </c>
      <c r="D15" s="14" t="s">
        <v>68</v>
      </c>
      <c r="E15" s="13" t="s">
        <v>69</v>
      </c>
      <c r="F15" s="15" t="s">
        <v>72</v>
      </c>
      <c r="G15" s="13" t="s">
        <v>73</v>
      </c>
      <c r="H15" s="13" t="s">
        <v>45</v>
      </c>
      <c r="I15" s="16">
        <v>43647</v>
      </c>
      <c r="J15" s="16">
        <v>46568</v>
      </c>
      <c r="K15" s="20">
        <v>30</v>
      </c>
      <c r="L15" s="20">
        <v>80</v>
      </c>
      <c r="M15" s="20">
        <v>110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1">
        <v>0</v>
      </c>
    </row>
    <row r="16" spans="1:29" ht="69.75">
      <c r="A16" s="11">
        <v>13</v>
      </c>
      <c r="B16" s="12" t="s">
        <v>35</v>
      </c>
      <c r="C16" s="13" t="s">
        <v>36</v>
      </c>
      <c r="D16" s="14" t="s">
        <v>68</v>
      </c>
      <c r="E16" s="13" t="s">
        <v>69</v>
      </c>
      <c r="F16" s="15" t="s">
        <v>43</v>
      </c>
      <c r="G16" s="13" t="s">
        <v>44</v>
      </c>
      <c r="H16" s="13" t="s">
        <v>45</v>
      </c>
      <c r="I16" s="16">
        <v>44203</v>
      </c>
      <c r="J16" s="16" t="s">
        <v>46</v>
      </c>
      <c r="K16" s="20">
        <v>79.42</v>
      </c>
      <c r="L16" s="20">
        <v>642.96</v>
      </c>
      <c r="M16" s="20">
        <v>722.38</v>
      </c>
      <c r="N16" s="20">
        <v>18.730523296000001</v>
      </c>
      <c r="O16" s="20">
        <v>18.730523296000001</v>
      </c>
      <c r="P16" s="20">
        <v>177.53156025300001</v>
      </c>
      <c r="Q16" s="20">
        <v>196.26208354900001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2">
        <v>0</v>
      </c>
    </row>
    <row r="17" spans="1:29" ht="116.25">
      <c r="A17" s="11">
        <v>14</v>
      </c>
      <c r="B17" s="12" t="s">
        <v>35</v>
      </c>
      <c r="C17" s="13" t="s">
        <v>36</v>
      </c>
      <c r="D17" s="14" t="s">
        <v>74</v>
      </c>
      <c r="E17" s="13" t="s">
        <v>75</v>
      </c>
      <c r="F17" s="15" t="s">
        <v>76</v>
      </c>
      <c r="G17" s="13" t="s">
        <v>77</v>
      </c>
      <c r="H17" s="13" t="s">
        <v>41</v>
      </c>
      <c r="I17" s="16">
        <v>45664</v>
      </c>
      <c r="J17" s="16" t="s">
        <v>42</v>
      </c>
      <c r="K17" s="17">
        <v>17.54</v>
      </c>
      <c r="L17" s="17">
        <v>0</v>
      </c>
      <c r="M17" s="17">
        <v>17.54</v>
      </c>
      <c r="N17" s="17">
        <v>6.2945000000000002</v>
      </c>
      <c r="O17" s="17">
        <v>0</v>
      </c>
      <c r="P17" s="17">
        <v>0</v>
      </c>
      <c r="Q17" s="17">
        <v>6.2945000000000002</v>
      </c>
      <c r="R17" s="17">
        <v>3.4845000000000002</v>
      </c>
      <c r="S17" s="17">
        <v>0</v>
      </c>
      <c r="T17" s="17">
        <v>3.4845000000000002</v>
      </c>
      <c r="U17" s="17">
        <v>2.633</v>
      </c>
      <c r="V17" s="17">
        <v>0</v>
      </c>
      <c r="W17" s="17">
        <v>2.633</v>
      </c>
      <c r="X17" s="17">
        <v>2.609</v>
      </c>
      <c r="Y17" s="17">
        <v>0</v>
      </c>
      <c r="Z17" s="17">
        <v>2.609</v>
      </c>
      <c r="AA17" s="17">
        <v>2.5190000000000001</v>
      </c>
      <c r="AB17" s="17">
        <v>0</v>
      </c>
      <c r="AC17" s="17">
        <v>2.5190000000000001</v>
      </c>
    </row>
    <row r="18" spans="1:29" ht="93">
      <c r="A18" s="11">
        <v>15</v>
      </c>
      <c r="B18" s="12" t="s">
        <v>35</v>
      </c>
      <c r="C18" s="13" t="s">
        <v>36</v>
      </c>
      <c r="D18" s="14" t="s">
        <v>74</v>
      </c>
      <c r="E18" s="13" t="s">
        <v>75</v>
      </c>
      <c r="F18" s="11" t="s">
        <v>78</v>
      </c>
      <c r="G18" s="13" t="s">
        <v>79</v>
      </c>
      <c r="H18" s="13" t="s">
        <v>45</v>
      </c>
      <c r="I18" s="16">
        <v>42011</v>
      </c>
      <c r="J18" s="16" t="s">
        <v>80</v>
      </c>
      <c r="K18" s="17">
        <v>178.44182109799999</v>
      </c>
      <c r="L18" s="17">
        <v>0</v>
      </c>
      <c r="M18" s="17">
        <v>178.44182109799999</v>
      </c>
      <c r="N18" s="17">
        <v>47.129821098000001</v>
      </c>
      <c r="O18" s="17">
        <v>1.6398210980000001</v>
      </c>
      <c r="P18" s="17">
        <v>0</v>
      </c>
      <c r="Q18" s="17">
        <v>47.129821098000001</v>
      </c>
      <c r="R18" s="17">
        <v>62</v>
      </c>
      <c r="S18" s="17">
        <v>0</v>
      </c>
      <c r="T18" s="17">
        <v>62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8">
        <v>0</v>
      </c>
    </row>
    <row r="19" spans="1:29" ht="116.25">
      <c r="A19" s="11">
        <v>16</v>
      </c>
      <c r="B19" s="12" t="s">
        <v>35</v>
      </c>
      <c r="C19" s="13" t="s">
        <v>36</v>
      </c>
      <c r="D19" s="14" t="s">
        <v>81</v>
      </c>
      <c r="E19" s="13" t="s">
        <v>82</v>
      </c>
      <c r="F19" s="11" t="s">
        <v>83</v>
      </c>
      <c r="G19" s="13" t="s">
        <v>84</v>
      </c>
      <c r="H19" s="13" t="s">
        <v>45</v>
      </c>
      <c r="I19" s="16">
        <v>44013</v>
      </c>
      <c r="J19" s="16">
        <v>46568</v>
      </c>
      <c r="K19" s="17">
        <v>2.2683080000000002</v>
      </c>
      <c r="L19" s="17">
        <v>0</v>
      </c>
      <c r="M19" s="17">
        <v>2.2683080000000002</v>
      </c>
      <c r="N19" s="17">
        <v>0.1134154</v>
      </c>
      <c r="O19" s="17">
        <v>0</v>
      </c>
      <c r="P19" s="17">
        <v>0</v>
      </c>
      <c r="Q19" s="17">
        <v>0.1134154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8">
        <v>0</v>
      </c>
    </row>
    <row r="20" spans="1:29" ht="93">
      <c r="A20" s="11">
        <v>17</v>
      </c>
      <c r="B20" s="12" t="s">
        <v>35</v>
      </c>
      <c r="C20" s="13" t="s">
        <v>36</v>
      </c>
      <c r="D20" s="14" t="s">
        <v>81</v>
      </c>
      <c r="E20" s="13" t="s">
        <v>82</v>
      </c>
      <c r="F20" s="15" t="s">
        <v>85</v>
      </c>
      <c r="G20" s="13" t="s">
        <v>86</v>
      </c>
      <c r="H20" s="13" t="s">
        <v>41</v>
      </c>
      <c r="I20" s="16">
        <v>45664</v>
      </c>
      <c r="J20" s="16" t="s">
        <v>42</v>
      </c>
      <c r="K20" s="17">
        <v>19.191798917</v>
      </c>
      <c r="L20" s="17">
        <v>0</v>
      </c>
      <c r="M20" s="17">
        <v>19.191798917</v>
      </c>
      <c r="N20" s="17">
        <v>2.3158054020000001</v>
      </c>
      <c r="O20" s="17">
        <v>0</v>
      </c>
      <c r="P20" s="17">
        <v>0</v>
      </c>
      <c r="Q20" s="17">
        <v>2.3158054020000001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8">
        <v>0</v>
      </c>
    </row>
    <row r="21" spans="1:29" ht="69.75">
      <c r="A21" s="11">
        <v>18</v>
      </c>
      <c r="B21" s="12" t="s">
        <v>35</v>
      </c>
      <c r="C21" s="13" t="s">
        <v>36</v>
      </c>
      <c r="D21" s="14" t="s">
        <v>68</v>
      </c>
      <c r="E21" s="13" t="s">
        <v>69</v>
      </c>
      <c r="F21" s="11" t="s">
        <v>87</v>
      </c>
      <c r="G21" s="13" t="s">
        <v>88</v>
      </c>
      <c r="H21" s="13" t="s">
        <v>45</v>
      </c>
      <c r="I21" s="16">
        <v>45298</v>
      </c>
      <c r="J21" s="16" t="s">
        <v>89</v>
      </c>
      <c r="K21" s="20">
        <v>99.95</v>
      </c>
      <c r="L21" s="20">
        <v>0</v>
      </c>
      <c r="M21" s="20">
        <v>99.95</v>
      </c>
      <c r="N21" s="20">
        <v>12.016796213999999</v>
      </c>
      <c r="O21" s="20">
        <v>0.72679621400000005</v>
      </c>
      <c r="P21" s="20">
        <v>0</v>
      </c>
      <c r="Q21" s="20">
        <v>12.016796213999999</v>
      </c>
      <c r="R21" s="20">
        <v>20.56</v>
      </c>
      <c r="S21" s="20">
        <v>0</v>
      </c>
      <c r="T21" s="20">
        <v>20.56</v>
      </c>
      <c r="U21" s="20">
        <v>24.39</v>
      </c>
      <c r="V21" s="20">
        <v>0</v>
      </c>
      <c r="W21" s="20">
        <v>24.39</v>
      </c>
      <c r="X21" s="20">
        <v>24.89</v>
      </c>
      <c r="Y21" s="20">
        <v>0</v>
      </c>
      <c r="Z21" s="20">
        <v>24.89</v>
      </c>
      <c r="AA21" s="20">
        <v>15.55</v>
      </c>
      <c r="AB21" s="20">
        <v>0</v>
      </c>
      <c r="AC21" s="21">
        <v>15.55</v>
      </c>
    </row>
    <row r="22" spans="1:29" ht="69.75">
      <c r="A22" s="11">
        <v>19</v>
      </c>
      <c r="B22" s="12" t="s">
        <v>35</v>
      </c>
      <c r="C22" s="13" t="s">
        <v>36</v>
      </c>
      <c r="D22" s="14" t="s">
        <v>68</v>
      </c>
      <c r="E22" s="13" t="s">
        <v>69</v>
      </c>
      <c r="F22" s="15" t="s">
        <v>90</v>
      </c>
      <c r="G22" s="13" t="s">
        <v>91</v>
      </c>
      <c r="H22" s="13" t="s">
        <v>45</v>
      </c>
      <c r="I22" s="16">
        <v>45298</v>
      </c>
      <c r="J22" s="16" t="s">
        <v>89</v>
      </c>
      <c r="K22" s="20">
        <v>95</v>
      </c>
      <c r="L22" s="20">
        <v>0</v>
      </c>
      <c r="M22" s="20">
        <v>95</v>
      </c>
      <c r="N22" s="20">
        <v>27.922824159000001</v>
      </c>
      <c r="O22" s="20">
        <v>12.312824159</v>
      </c>
      <c r="P22" s="20">
        <v>0</v>
      </c>
      <c r="Q22" s="20">
        <v>27.922824159000001</v>
      </c>
      <c r="R22" s="20">
        <v>17.809999999999999</v>
      </c>
      <c r="S22" s="20">
        <v>0</v>
      </c>
      <c r="T22" s="20">
        <v>17.809999999999999</v>
      </c>
      <c r="U22" s="20">
        <v>19.760000000000002</v>
      </c>
      <c r="V22" s="20">
        <v>0</v>
      </c>
      <c r="W22" s="20">
        <v>19.760000000000002</v>
      </c>
      <c r="X22" s="20">
        <v>20.66</v>
      </c>
      <c r="Y22" s="20">
        <v>0</v>
      </c>
      <c r="Z22" s="20">
        <v>20.66</v>
      </c>
      <c r="AA22" s="20">
        <v>16.989999999999998</v>
      </c>
      <c r="AB22" s="20">
        <v>0</v>
      </c>
      <c r="AC22" s="21">
        <v>16.989999999999998</v>
      </c>
    </row>
    <row r="23" spans="1:29" ht="69.75">
      <c r="A23" s="11">
        <v>20</v>
      </c>
      <c r="B23" s="12" t="s">
        <v>35</v>
      </c>
      <c r="C23" s="13" t="s">
        <v>36</v>
      </c>
      <c r="D23" s="14" t="s">
        <v>68</v>
      </c>
      <c r="E23" s="13" t="s">
        <v>69</v>
      </c>
      <c r="F23" s="11" t="s">
        <v>92</v>
      </c>
      <c r="G23" s="13" t="s">
        <v>93</v>
      </c>
      <c r="H23" s="13" t="s">
        <v>45</v>
      </c>
      <c r="I23" s="16">
        <v>45298</v>
      </c>
      <c r="J23" s="16" t="s">
        <v>89</v>
      </c>
      <c r="K23" s="20">
        <v>95</v>
      </c>
      <c r="L23" s="20">
        <v>0</v>
      </c>
      <c r="M23" s="20">
        <v>95</v>
      </c>
      <c r="N23" s="20">
        <v>27.92740689</v>
      </c>
      <c r="O23" s="20">
        <v>10.92740689</v>
      </c>
      <c r="P23" s="20">
        <v>0</v>
      </c>
      <c r="Q23" s="20">
        <v>27.92740689</v>
      </c>
      <c r="R23" s="20">
        <v>18</v>
      </c>
      <c r="S23" s="20">
        <v>0</v>
      </c>
      <c r="T23" s="20">
        <v>18</v>
      </c>
      <c r="U23" s="20">
        <v>19</v>
      </c>
      <c r="V23" s="20">
        <v>0</v>
      </c>
      <c r="W23" s="20">
        <v>19</v>
      </c>
      <c r="X23" s="20">
        <v>20</v>
      </c>
      <c r="Y23" s="20">
        <v>0</v>
      </c>
      <c r="Z23" s="20">
        <v>20</v>
      </c>
      <c r="AA23" s="20">
        <v>12.99996</v>
      </c>
      <c r="AB23" s="20">
        <v>0</v>
      </c>
      <c r="AC23" s="21">
        <v>12.99996</v>
      </c>
    </row>
    <row r="24" spans="1:29" ht="116.25">
      <c r="A24" s="11">
        <v>21</v>
      </c>
      <c r="B24" s="12" t="s">
        <v>35</v>
      </c>
      <c r="C24" s="13" t="s">
        <v>36</v>
      </c>
      <c r="D24" s="14" t="s">
        <v>37</v>
      </c>
      <c r="E24" s="13" t="s">
        <v>38</v>
      </c>
      <c r="F24" s="11" t="s">
        <v>94</v>
      </c>
      <c r="G24" s="13" t="s">
        <v>95</v>
      </c>
      <c r="H24" s="13" t="s">
        <v>45</v>
      </c>
      <c r="I24" s="16">
        <v>43837</v>
      </c>
      <c r="J24" s="16" t="s">
        <v>80</v>
      </c>
      <c r="K24" s="17">
        <v>159</v>
      </c>
      <c r="L24" s="17">
        <v>0</v>
      </c>
      <c r="M24" s="17">
        <v>159</v>
      </c>
      <c r="N24" s="17">
        <v>0.08</v>
      </c>
      <c r="O24" s="17">
        <v>0.08</v>
      </c>
      <c r="P24" s="17">
        <v>0</v>
      </c>
      <c r="Q24" s="17">
        <v>0.08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</row>
    <row r="25" spans="1:29" ht="69.75">
      <c r="A25" s="11">
        <v>22</v>
      </c>
      <c r="B25" s="12" t="s">
        <v>35</v>
      </c>
      <c r="C25" s="13" t="s">
        <v>36</v>
      </c>
      <c r="D25" s="14" t="s">
        <v>68</v>
      </c>
      <c r="E25" s="13" t="s">
        <v>69</v>
      </c>
      <c r="F25" s="11" t="s">
        <v>96</v>
      </c>
      <c r="G25" s="13" t="s">
        <v>97</v>
      </c>
      <c r="H25" s="13" t="s">
        <v>45</v>
      </c>
      <c r="I25" s="16">
        <v>43837</v>
      </c>
      <c r="J25" s="16" t="s">
        <v>98</v>
      </c>
      <c r="K25" s="20">
        <v>146.73877787000001</v>
      </c>
      <c r="L25" s="20">
        <v>651.02057241299997</v>
      </c>
      <c r="M25" s="20">
        <v>797.759350283</v>
      </c>
      <c r="N25" s="20">
        <v>2.3238323310000002</v>
      </c>
      <c r="O25" s="20">
        <v>0</v>
      </c>
      <c r="P25" s="20">
        <v>70.380602422999999</v>
      </c>
      <c r="Q25" s="20">
        <v>72.704434754000005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2">
        <v>0</v>
      </c>
    </row>
    <row r="26" spans="1:29" ht="69.75">
      <c r="A26" s="11">
        <v>23</v>
      </c>
      <c r="B26" s="12" t="s">
        <v>35</v>
      </c>
      <c r="C26" s="13" t="s">
        <v>36</v>
      </c>
      <c r="D26" s="14" t="s">
        <v>68</v>
      </c>
      <c r="E26" s="13" t="s">
        <v>69</v>
      </c>
      <c r="F26" s="11" t="s">
        <v>99</v>
      </c>
      <c r="G26" s="13" t="s">
        <v>100</v>
      </c>
      <c r="H26" s="13" t="s">
        <v>45</v>
      </c>
      <c r="I26" s="16">
        <v>44933</v>
      </c>
      <c r="J26" s="16" t="s">
        <v>58</v>
      </c>
      <c r="K26" s="20">
        <v>92</v>
      </c>
      <c r="L26" s="20">
        <v>0</v>
      </c>
      <c r="M26" s="20">
        <v>92</v>
      </c>
      <c r="N26" s="20">
        <v>10.903731929999999</v>
      </c>
      <c r="O26" s="20">
        <v>0.97373193000000002</v>
      </c>
      <c r="P26" s="20">
        <v>0</v>
      </c>
      <c r="Q26" s="20">
        <v>10.903731929999999</v>
      </c>
      <c r="R26" s="20">
        <v>18.34</v>
      </c>
      <c r="S26" s="20">
        <v>0</v>
      </c>
      <c r="T26" s="20">
        <v>18.34</v>
      </c>
      <c r="U26" s="20">
        <v>22.94</v>
      </c>
      <c r="V26" s="20">
        <v>0</v>
      </c>
      <c r="W26" s="20">
        <v>22.94</v>
      </c>
      <c r="X26" s="20">
        <v>22.25</v>
      </c>
      <c r="Y26" s="20">
        <v>0</v>
      </c>
      <c r="Z26" s="20">
        <v>22.25</v>
      </c>
      <c r="AA26" s="20">
        <v>15.84</v>
      </c>
      <c r="AB26" s="20">
        <v>0</v>
      </c>
      <c r="AC26" s="22">
        <v>15.84</v>
      </c>
    </row>
    <row r="27" spans="1:29" ht="69.75">
      <c r="A27" s="11">
        <v>24</v>
      </c>
      <c r="B27" s="12" t="s">
        <v>35</v>
      </c>
      <c r="C27" s="13" t="s">
        <v>36</v>
      </c>
      <c r="D27" s="14" t="s">
        <v>68</v>
      </c>
      <c r="E27" s="13" t="s">
        <v>69</v>
      </c>
      <c r="F27" s="11" t="s">
        <v>101</v>
      </c>
      <c r="G27" s="13" t="s">
        <v>102</v>
      </c>
      <c r="H27" s="13" t="s">
        <v>45</v>
      </c>
      <c r="I27" s="16">
        <v>44933</v>
      </c>
      <c r="J27" s="16" t="s">
        <v>58</v>
      </c>
      <c r="K27" s="20">
        <v>94.808000000000007</v>
      </c>
      <c r="L27" s="20">
        <v>0</v>
      </c>
      <c r="M27" s="20">
        <v>94.808000000000007</v>
      </c>
      <c r="N27" s="20">
        <v>19.20307352</v>
      </c>
      <c r="O27" s="20">
        <v>3.6550735200000002</v>
      </c>
      <c r="P27" s="20">
        <v>0</v>
      </c>
      <c r="Q27" s="20">
        <v>19.20307352</v>
      </c>
      <c r="R27" s="20">
        <v>18.545000000000002</v>
      </c>
      <c r="S27" s="20">
        <v>0</v>
      </c>
      <c r="T27" s="20">
        <v>18.545000000000002</v>
      </c>
      <c r="U27" s="20">
        <v>20.045000000000002</v>
      </c>
      <c r="V27" s="20">
        <v>0</v>
      </c>
      <c r="W27" s="20">
        <v>20.045000000000002</v>
      </c>
      <c r="X27" s="20">
        <v>20.274999999999999</v>
      </c>
      <c r="Y27" s="20">
        <v>0</v>
      </c>
      <c r="Z27" s="20">
        <v>20.274999999999999</v>
      </c>
      <c r="AA27" s="20">
        <v>17.204999999999998</v>
      </c>
      <c r="AB27" s="20">
        <v>0</v>
      </c>
      <c r="AC27" s="21">
        <v>17.204999999999998</v>
      </c>
    </row>
    <row r="28" spans="1:29" ht="69.75">
      <c r="A28" s="11">
        <v>25</v>
      </c>
      <c r="B28" s="12" t="s">
        <v>35</v>
      </c>
      <c r="C28" s="13" t="s">
        <v>36</v>
      </c>
      <c r="D28" s="14" t="s">
        <v>37</v>
      </c>
      <c r="E28" s="13" t="s">
        <v>38</v>
      </c>
      <c r="F28" s="15" t="s">
        <v>103</v>
      </c>
      <c r="G28" s="13" t="s">
        <v>104</v>
      </c>
      <c r="H28" s="13" t="s">
        <v>45</v>
      </c>
      <c r="I28" s="16">
        <v>45474</v>
      </c>
      <c r="J28" s="16">
        <v>47299</v>
      </c>
      <c r="K28" s="17">
        <v>322.5</v>
      </c>
      <c r="L28" s="17">
        <v>0</v>
      </c>
      <c r="M28" s="17">
        <v>322.5</v>
      </c>
      <c r="N28" s="17">
        <v>31.3</v>
      </c>
      <c r="O28" s="17">
        <v>0</v>
      </c>
      <c r="P28" s="17">
        <v>0</v>
      </c>
      <c r="Q28" s="17">
        <v>31.3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8">
        <v>0</v>
      </c>
    </row>
    <row r="29" spans="1:29" ht="139.5">
      <c r="A29" s="11">
        <v>26</v>
      </c>
      <c r="B29" s="12" t="s">
        <v>105</v>
      </c>
      <c r="C29" s="13" t="s">
        <v>106</v>
      </c>
      <c r="D29" s="14" t="s">
        <v>107</v>
      </c>
      <c r="E29" s="13" t="s">
        <v>108</v>
      </c>
      <c r="F29" s="11" t="s">
        <v>109</v>
      </c>
      <c r="G29" s="13" t="s">
        <v>110</v>
      </c>
      <c r="H29" s="13" t="s">
        <v>45</v>
      </c>
      <c r="I29" s="16">
        <v>44568</v>
      </c>
      <c r="J29" s="16" t="s">
        <v>80</v>
      </c>
      <c r="K29" s="17">
        <v>87.6</v>
      </c>
      <c r="L29" s="17">
        <v>0</v>
      </c>
      <c r="M29" s="17">
        <v>87.6</v>
      </c>
      <c r="N29" s="17">
        <v>18.8</v>
      </c>
      <c r="O29" s="17">
        <v>0</v>
      </c>
      <c r="P29" s="17">
        <v>0</v>
      </c>
      <c r="Q29" s="17">
        <v>18.8</v>
      </c>
      <c r="R29" s="17">
        <v>29.9</v>
      </c>
      <c r="S29" s="17">
        <v>0</v>
      </c>
      <c r="T29" s="17">
        <v>29.9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8">
        <v>0</v>
      </c>
    </row>
    <row r="30" spans="1:29" ht="139.5">
      <c r="A30" s="11">
        <v>27</v>
      </c>
      <c r="B30" s="12" t="s">
        <v>105</v>
      </c>
      <c r="C30" s="13" t="s">
        <v>106</v>
      </c>
      <c r="D30" s="14" t="s">
        <v>107</v>
      </c>
      <c r="E30" s="13" t="s">
        <v>108</v>
      </c>
      <c r="F30" s="15" t="s">
        <v>111</v>
      </c>
      <c r="G30" s="13" t="s">
        <v>112</v>
      </c>
      <c r="H30" s="13" t="s">
        <v>45</v>
      </c>
      <c r="I30" s="16">
        <v>45664</v>
      </c>
      <c r="J30" s="16" t="s">
        <v>113</v>
      </c>
      <c r="K30" s="17">
        <v>249.59399999999999</v>
      </c>
      <c r="L30" s="17">
        <v>0</v>
      </c>
      <c r="M30" s="17">
        <v>249.59399999999999</v>
      </c>
      <c r="N30" s="17">
        <v>12.414</v>
      </c>
      <c r="O30" s="17">
        <v>0</v>
      </c>
      <c r="P30" s="17">
        <v>0</v>
      </c>
      <c r="Q30" s="17">
        <v>12.414</v>
      </c>
      <c r="R30" s="17">
        <v>65.745000000000005</v>
      </c>
      <c r="S30" s="17">
        <v>0</v>
      </c>
      <c r="T30" s="17">
        <v>65.745000000000005</v>
      </c>
      <c r="U30" s="17">
        <v>81.204999999999998</v>
      </c>
      <c r="V30" s="17">
        <v>0</v>
      </c>
      <c r="W30" s="17">
        <v>81.204999999999998</v>
      </c>
      <c r="X30" s="17">
        <v>70.08</v>
      </c>
      <c r="Y30" s="17">
        <v>0</v>
      </c>
      <c r="Z30" s="17">
        <v>70.08</v>
      </c>
      <c r="AA30" s="17">
        <v>20.149999999999999</v>
      </c>
      <c r="AB30" s="17">
        <v>0</v>
      </c>
      <c r="AC30" s="17">
        <v>20.149999999999999</v>
      </c>
    </row>
    <row r="31" spans="1:29" ht="139.5">
      <c r="A31" s="11">
        <v>28</v>
      </c>
      <c r="B31" s="12" t="s">
        <v>105</v>
      </c>
      <c r="C31" s="13" t="s">
        <v>106</v>
      </c>
      <c r="D31" s="14" t="s">
        <v>107</v>
      </c>
      <c r="E31" s="13" t="s">
        <v>108</v>
      </c>
      <c r="F31" s="11" t="s">
        <v>114</v>
      </c>
      <c r="G31" s="13" t="s">
        <v>115</v>
      </c>
      <c r="H31" s="13" t="s">
        <v>45</v>
      </c>
      <c r="I31" s="16">
        <v>44933</v>
      </c>
      <c r="J31" s="16" t="s">
        <v>58</v>
      </c>
      <c r="K31" s="17">
        <v>240</v>
      </c>
      <c r="L31" s="17">
        <v>0</v>
      </c>
      <c r="M31" s="17">
        <v>240</v>
      </c>
      <c r="N31" s="17">
        <v>10</v>
      </c>
      <c r="O31" s="17">
        <v>0</v>
      </c>
      <c r="P31" s="17">
        <v>0</v>
      </c>
      <c r="Q31" s="17">
        <v>10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8">
        <v>0</v>
      </c>
    </row>
    <row r="32" spans="1:29" ht="139.5">
      <c r="A32" s="11">
        <v>29</v>
      </c>
      <c r="B32" s="12" t="s">
        <v>105</v>
      </c>
      <c r="C32" s="13" t="s">
        <v>106</v>
      </c>
      <c r="D32" s="14" t="s">
        <v>107</v>
      </c>
      <c r="E32" s="13" t="s">
        <v>108</v>
      </c>
      <c r="F32" s="11" t="s">
        <v>116</v>
      </c>
      <c r="G32" s="13" t="s">
        <v>117</v>
      </c>
      <c r="H32" s="13" t="s">
        <v>45</v>
      </c>
      <c r="I32" s="16" t="s">
        <v>118</v>
      </c>
      <c r="J32" s="16" t="s">
        <v>98</v>
      </c>
      <c r="K32" s="17">
        <v>876.95550000000003</v>
      </c>
      <c r="L32" s="17">
        <v>0</v>
      </c>
      <c r="M32" s="17">
        <v>876.95550000000003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8">
        <v>0</v>
      </c>
    </row>
    <row r="33" spans="1:29" ht="139.5">
      <c r="A33" s="11">
        <v>30</v>
      </c>
      <c r="B33" s="12" t="s">
        <v>105</v>
      </c>
      <c r="C33" s="13" t="s">
        <v>106</v>
      </c>
      <c r="D33" s="14" t="s">
        <v>119</v>
      </c>
      <c r="E33" s="13" t="s">
        <v>120</v>
      </c>
      <c r="F33" s="11" t="s">
        <v>121</v>
      </c>
      <c r="G33" s="13" t="s">
        <v>122</v>
      </c>
      <c r="H33" s="13" t="s">
        <v>41</v>
      </c>
      <c r="I33" s="16">
        <v>45664</v>
      </c>
      <c r="J33" s="16" t="s">
        <v>42</v>
      </c>
      <c r="K33" s="17">
        <v>190.33043990100001</v>
      </c>
      <c r="L33" s="17">
        <v>0</v>
      </c>
      <c r="M33" s="17">
        <v>190.33043990100001</v>
      </c>
      <c r="N33" s="17">
        <v>90.046479223000006</v>
      </c>
      <c r="O33" s="17">
        <v>0</v>
      </c>
      <c r="P33" s="17">
        <v>0</v>
      </c>
      <c r="Q33" s="17">
        <v>90.046479223000006</v>
      </c>
      <c r="R33" s="17">
        <v>46.811649000000003</v>
      </c>
      <c r="S33" s="17">
        <v>0</v>
      </c>
      <c r="T33" s="17">
        <v>46.811649000000003</v>
      </c>
      <c r="U33" s="17">
        <v>26.116648999999999</v>
      </c>
      <c r="V33" s="17">
        <v>0</v>
      </c>
      <c r="W33" s="17">
        <v>26.116648999999999</v>
      </c>
      <c r="X33" s="17">
        <v>18.737549000000001</v>
      </c>
      <c r="Y33" s="17">
        <v>0</v>
      </c>
      <c r="Z33" s="17">
        <v>18.737549000000001</v>
      </c>
      <c r="AA33" s="17">
        <v>8.6181136780000003</v>
      </c>
      <c r="AB33" s="17">
        <v>0</v>
      </c>
      <c r="AC33" s="18">
        <v>8.6181136780000003</v>
      </c>
    </row>
    <row r="34" spans="1:29" ht="139.5">
      <c r="A34" s="11">
        <v>31</v>
      </c>
      <c r="B34" s="12" t="s">
        <v>105</v>
      </c>
      <c r="C34" s="13" t="s">
        <v>106</v>
      </c>
      <c r="D34" s="14" t="s">
        <v>119</v>
      </c>
      <c r="E34" s="13" t="s">
        <v>120</v>
      </c>
      <c r="F34" s="11" t="s">
        <v>123</v>
      </c>
      <c r="G34" s="13" t="s">
        <v>124</v>
      </c>
      <c r="H34" s="13" t="s">
        <v>45</v>
      </c>
      <c r="I34" s="16">
        <v>44933</v>
      </c>
      <c r="J34" s="16">
        <v>46934</v>
      </c>
      <c r="K34" s="17">
        <v>59.9</v>
      </c>
      <c r="L34" s="17">
        <v>0</v>
      </c>
      <c r="M34" s="17">
        <v>59.9</v>
      </c>
      <c r="N34" s="17">
        <v>11.605</v>
      </c>
      <c r="O34" s="17">
        <v>0</v>
      </c>
      <c r="P34" s="17">
        <v>0</v>
      </c>
      <c r="Q34" s="17">
        <v>11.605</v>
      </c>
      <c r="R34" s="17">
        <v>21.367000000000001</v>
      </c>
      <c r="S34" s="17">
        <v>0</v>
      </c>
      <c r="T34" s="17">
        <v>21.367000000000001</v>
      </c>
      <c r="U34" s="17">
        <v>13.231400000000001</v>
      </c>
      <c r="V34" s="17">
        <v>0</v>
      </c>
      <c r="W34" s="17">
        <v>13.231400000000001</v>
      </c>
      <c r="X34" s="17">
        <v>13.2506</v>
      </c>
      <c r="Y34" s="17">
        <v>0</v>
      </c>
      <c r="Z34" s="17">
        <v>13.2506</v>
      </c>
      <c r="AA34" s="17">
        <v>0</v>
      </c>
      <c r="AB34" s="17">
        <v>0</v>
      </c>
      <c r="AC34" s="18">
        <v>0</v>
      </c>
    </row>
    <row r="35" spans="1:29" ht="69.75">
      <c r="A35" s="11">
        <v>32</v>
      </c>
      <c r="B35" s="12" t="s">
        <v>125</v>
      </c>
      <c r="C35" s="13" t="s">
        <v>126</v>
      </c>
      <c r="D35" s="14" t="s">
        <v>127</v>
      </c>
      <c r="E35" s="13" t="s">
        <v>128</v>
      </c>
      <c r="F35" s="11" t="s">
        <v>129</v>
      </c>
      <c r="G35" s="13" t="s">
        <v>130</v>
      </c>
      <c r="H35" s="13" t="s">
        <v>41</v>
      </c>
      <c r="I35" s="16">
        <v>45664</v>
      </c>
      <c r="J35" s="16" t="s">
        <v>42</v>
      </c>
      <c r="K35" s="17">
        <v>17</v>
      </c>
      <c r="L35" s="17">
        <v>0</v>
      </c>
      <c r="M35" s="17">
        <v>17</v>
      </c>
      <c r="N35" s="17">
        <v>8.6999999999999993</v>
      </c>
      <c r="O35" s="17">
        <v>0</v>
      </c>
      <c r="P35" s="17">
        <v>0</v>
      </c>
      <c r="Q35" s="17">
        <v>8.6999999999999993</v>
      </c>
      <c r="R35" s="17">
        <v>0.86</v>
      </c>
      <c r="S35" s="17">
        <v>0</v>
      </c>
      <c r="T35" s="17">
        <v>0.86</v>
      </c>
      <c r="U35" s="17">
        <v>1.1000000000000001</v>
      </c>
      <c r="V35" s="17">
        <v>0</v>
      </c>
      <c r="W35" s="17">
        <v>1.1000000000000001</v>
      </c>
      <c r="X35" s="17">
        <v>5.4</v>
      </c>
      <c r="Y35" s="17">
        <v>0</v>
      </c>
      <c r="Z35" s="17">
        <v>5.4</v>
      </c>
      <c r="AA35" s="17">
        <v>1.1000000000000001</v>
      </c>
      <c r="AB35" s="17">
        <v>0</v>
      </c>
      <c r="AC35" s="18">
        <v>1.1000000000000001</v>
      </c>
    </row>
    <row r="36" spans="1:29" ht="69.75">
      <c r="A36" s="11">
        <v>33</v>
      </c>
      <c r="B36" s="12" t="s">
        <v>125</v>
      </c>
      <c r="C36" s="13" t="s">
        <v>126</v>
      </c>
      <c r="D36" s="14" t="s">
        <v>131</v>
      </c>
      <c r="E36" s="13" t="s">
        <v>132</v>
      </c>
      <c r="F36" s="11" t="s">
        <v>133</v>
      </c>
      <c r="G36" s="13" t="s">
        <v>134</v>
      </c>
      <c r="H36" s="13" t="s">
        <v>45</v>
      </c>
      <c r="I36" s="16">
        <v>39454</v>
      </c>
      <c r="J36" s="16" t="s">
        <v>98</v>
      </c>
      <c r="K36" s="17">
        <v>864.82900882800004</v>
      </c>
      <c r="L36" s="17">
        <v>404.51555882399998</v>
      </c>
      <c r="M36" s="17">
        <v>1269.344567652</v>
      </c>
      <c r="N36" s="17">
        <v>338.41274033299999</v>
      </c>
      <c r="O36" s="17">
        <v>34.269029000000003</v>
      </c>
      <c r="P36" s="17">
        <v>161.51300000000001</v>
      </c>
      <c r="Q36" s="17">
        <v>499.92574033300002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</row>
    <row r="37" spans="1:29" ht="93">
      <c r="A37" s="11">
        <v>34</v>
      </c>
      <c r="B37" s="12" t="s">
        <v>135</v>
      </c>
      <c r="C37" s="13" t="s">
        <v>136</v>
      </c>
      <c r="D37" s="14" t="s">
        <v>137</v>
      </c>
      <c r="E37" s="13" t="s">
        <v>138</v>
      </c>
      <c r="F37" s="11" t="s">
        <v>139</v>
      </c>
      <c r="G37" s="13" t="s">
        <v>140</v>
      </c>
      <c r="H37" s="13" t="s">
        <v>41</v>
      </c>
      <c r="I37" s="16">
        <v>45664</v>
      </c>
      <c r="J37" s="16" t="s">
        <v>42</v>
      </c>
      <c r="K37" s="17">
        <v>24</v>
      </c>
      <c r="L37" s="17">
        <v>0</v>
      </c>
      <c r="M37" s="17">
        <v>24</v>
      </c>
      <c r="N37" s="17">
        <v>5</v>
      </c>
      <c r="O37" s="17">
        <v>0</v>
      </c>
      <c r="P37" s="17">
        <v>0</v>
      </c>
      <c r="Q37" s="17">
        <v>5</v>
      </c>
      <c r="R37" s="17">
        <v>6.9</v>
      </c>
      <c r="S37" s="17">
        <v>0</v>
      </c>
      <c r="T37" s="17">
        <v>6.9</v>
      </c>
      <c r="U37" s="17">
        <v>3.95</v>
      </c>
      <c r="V37" s="17">
        <v>0</v>
      </c>
      <c r="W37" s="17">
        <v>3.95</v>
      </c>
      <c r="X37" s="17">
        <v>4.25</v>
      </c>
      <c r="Y37" s="17">
        <v>0</v>
      </c>
      <c r="Z37" s="17">
        <v>4.25</v>
      </c>
      <c r="AA37" s="17">
        <v>3.9</v>
      </c>
      <c r="AB37" s="17">
        <v>0</v>
      </c>
      <c r="AC37" s="18">
        <v>3.9</v>
      </c>
    </row>
    <row r="38" spans="1:29" ht="93">
      <c r="A38" s="11">
        <v>35</v>
      </c>
      <c r="B38" s="12" t="s">
        <v>135</v>
      </c>
      <c r="C38" s="13" t="s">
        <v>136</v>
      </c>
      <c r="D38" s="14" t="s">
        <v>137</v>
      </c>
      <c r="E38" s="13" t="s">
        <v>138</v>
      </c>
      <c r="F38" s="11" t="s">
        <v>141</v>
      </c>
      <c r="G38" s="13" t="s">
        <v>142</v>
      </c>
      <c r="H38" s="13" t="s">
        <v>45</v>
      </c>
      <c r="I38" s="16">
        <v>44203</v>
      </c>
      <c r="J38" s="16" t="s">
        <v>98</v>
      </c>
      <c r="K38" s="17">
        <v>44.32</v>
      </c>
      <c r="L38" s="17">
        <v>0</v>
      </c>
      <c r="M38" s="17">
        <v>44.32</v>
      </c>
      <c r="N38" s="17">
        <v>4.38</v>
      </c>
      <c r="O38" s="17">
        <v>0</v>
      </c>
      <c r="P38" s="17">
        <v>0</v>
      </c>
      <c r="Q38" s="17">
        <v>4.38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8">
        <v>0</v>
      </c>
    </row>
    <row r="39" spans="1:29" ht="93">
      <c r="A39" s="11">
        <v>36</v>
      </c>
      <c r="B39" s="12" t="s">
        <v>135</v>
      </c>
      <c r="C39" s="13" t="s">
        <v>136</v>
      </c>
      <c r="D39" s="14" t="s">
        <v>137</v>
      </c>
      <c r="E39" s="13" t="s">
        <v>138</v>
      </c>
      <c r="F39" s="11" t="s">
        <v>143</v>
      </c>
      <c r="G39" s="13" t="s">
        <v>144</v>
      </c>
      <c r="H39" s="13" t="s">
        <v>45</v>
      </c>
      <c r="I39" s="16">
        <v>44203</v>
      </c>
      <c r="J39" s="16" t="s">
        <v>98</v>
      </c>
      <c r="K39" s="17">
        <v>69.69</v>
      </c>
      <c r="L39" s="17">
        <v>0</v>
      </c>
      <c r="M39" s="17">
        <v>69.69</v>
      </c>
      <c r="N39" s="17">
        <v>10.708281759</v>
      </c>
      <c r="O39" s="17">
        <v>0</v>
      </c>
      <c r="P39" s="17">
        <v>0</v>
      </c>
      <c r="Q39" s="17">
        <v>10.708281759</v>
      </c>
      <c r="R39" s="17">
        <v>10</v>
      </c>
      <c r="S39" s="17">
        <v>0</v>
      </c>
      <c r="T39" s="17">
        <v>10</v>
      </c>
      <c r="U39" s="17">
        <v>16</v>
      </c>
      <c r="V39" s="17">
        <v>0</v>
      </c>
      <c r="W39" s="17">
        <v>16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8">
        <v>0</v>
      </c>
    </row>
    <row r="40" spans="1:29" ht="69.75">
      <c r="A40" s="11">
        <v>37</v>
      </c>
      <c r="B40" s="12" t="s">
        <v>135</v>
      </c>
      <c r="C40" s="13" t="s">
        <v>136</v>
      </c>
      <c r="D40" s="14" t="s">
        <v>137</v>
      </c>
      <c r="E40" s="13" t="s">
        <v>138</v>
      </c>
      <c r="F40" s="11" t="s">
        <v>145</v>
      </c>
      <c r="G40" s="13" t="s">
        <v>146</v>
      </c>
      <c r="H40" s="13" t="s">
        <v>45</v>
      </c>
      <c r="I40" s="16">
        <v>44203</v>
      </c>
      <c r="J40" s="16" t="s">
        <v>98</v>
      </c>
      <c r="K40" s="17">
        <v>90.55</v>
      </c>
      <c r="L40" s="17">
        <v>0</v>
      </c>
      <c r="M40" s="17">
        <v>90.55</v>
      </c>
      <c r="N40" s="17">
        <v>6.3</v>
      </c>
      <c r="O40" s="17">
        <v>0</v>
      </c>
      <c r="P40" s="17">
        <v>0</v>
      </c>
      <c r="Q40" s="17">
        <v>6.3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8">
        <v>0</v>
      </c>
    </row>
    <row r="41" spans="1:29" ht="69.75">
      <c r="A41" s="11">
        <v>38</v>
      </c>
      <c r="B41" s="12" t="s">
        <v>135</v>
      </c>
      <c r="C41" s="13" t="s">
        <v>136</v>
      </c>
      <c r="D41" s="14" t="s">
        <v>137</v>
      </c>
      <c r="E41" s="13" t="s">
        <v>138</v>
      </c>
      <c r="F41" s="11" t="s">
        <v>147</v>
      </c>
      <c r="G41" s="13" t="s">
        <v>148</v>
      </c>
      <c r="H41" s="13" t="s">
        <v>45</v>
      </c>
      <c r="I41" s="16">
        <v>44933</v>
      </c>
      <c r="J41" s="16" t="s">
        <v>58</v>
      </c>
      <c r="K41" s="17">
        <v>26.814</v>
      </c>
      <c r="L41" s="17">
        <v>0</v>
      </c>
      <c r="M41" s="17">
        <v>26.814</v>
      </c>
      <c r="N41" s="17">
        <v>8.6809999999999992</v>
      </c>
      <c r="O41" s="17">
        <v>0</v>
      </c>
      <c r="P41" s="17">
        <v>0</v>
      </c>
      <c r="Q41" s="17">
        <v>8.6809999999999992</v>
      </c>
      <c r="R41" s="17">
        <v>7.4749999999999996</v>
      </c>
      <c r="S41" s="17">
        <v>0</v>
      </c>
      <c r="T41" s="17">
        <v>7.4749999999999996</v>
      </c>
      <c r="U41" s="17">
        <v>8.6180000000000003</v>
      </c>
      <c r="V41" s="17">
        <v>0</v>
      </c>
      <c r="W41" s="17">
        <v>8.6180000000000003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8">
        <v>0</v>
      </c>
    </row>
    <row r="42" spans="1:29" ht="69.75">
      <c r="A42" s="11">
        <v>39</v>
      </c>
      <c r="B42" s="12" t="s">
        <v>135</v>
      </c>
      <c r="C42" s="13" t="s">
        <v>136</v>
      </c>
      <c r="D42" s="14" t="s">
        <v>149</v>
      </c>
      <c r="E42" s="13" t="s">
        <v>150</v>
      </c>
      <c r="F42" s="11" t="s">
        <v>151</v>
      </c>
      <c r="G42" s="13" t="s">
        <v>152</v>
      </c>
      <c r="H42" s="13" t="s">
        <v>41</v>
      </c>
      <c r="I42" s="16">
        <v>45664</v>
      </c>
      <c r="J42" s="16" t="s">
        <v>42</v>
      </c>
      <c r="K42" s="17">
        <v>11.1892</v>
      </c>
      <c r="L42" s="17">
        <v>0</v>
      </c>
      <c r="M42" s="17">
        <v>11.1892</v>
      </c>
      <c r="N42" s="17">
        <v>0.79200000000000004</v>
      </c>
      <c r="O42" s="17">
        <v>0</v>
      </c>
      <c r="P42" s="17">
        <v>0</v>
      </c>
      <c r="Q42" s="17">
        <v>0.79200000000000004</v>
      </c>
      <c r="R42" s="17">
        <v>3.8428</v>
      </c>
      <c r="S42" s="17">
        <v>0</v>
      </c>
      <c r="T42" s="17">
        <v>3.8428</v>
      </c>
      <c r="U42" s="17">
        <v>3.3401999999999998</v>
      </c>
      <c r="V42" s="17">
        <v>0</v>
      </c>
      <c r="W42" s="17">
        <v>3.3401999999999998</v>
      </c>
      <c r="X42" s="17">
        <v>1.4872000000000001</v>
      </c>
      <c r="Y42" s="17">
        <v>0</v>
      </c>
      <c r="Z42" s="17">
        <v>1.4872000000000001</v>
      </c>
      <c r="AA42" s="17">
        <v>1.7270000000000001</v>
      </c>
      <c r="AB42" s="17">
        <v>0</v>
      </c>
      <c r="AC42" s="18">
        <v>1.7270000000000001</v>
      </c>
    </row>
    <row r="43" spans="1:29" ht="209.25">
      <c r="A43" s="11">
        <v>40</v>
      </c>
      <c r="B43" s="12" t="s">
        <v>153</v>
      </c>
      <c r="C43" s="13" t="s">
        <v>154</v>
      </c>
      <c r="D43" s="14" t="s">
        <v>155</v>
      </c>
      <c r="E43" s="13" t="s">
        <v>156</v>
      </c>
      <c r="F43" s="11" t="s">
        <v>157</v>
      </c>
      <c r="G43" s="13" t="s">
        <v>158</v>
      </c>
      <c r="H43" s="13" t="s">
        <v>45</v>
      </c>
      <c r="I43" s="16">
        <v>44203</v>
      </c>
      <c r="J43" s="16" t="s">
        <v>98</v>
      </c>
      <c r="K43" s="17">
        <v>40.799999999999997</v>
      </c>
      <c r="L43" s="17">
        <v>0</v>
      </c>
      <c r="M43" s="17">
        <v>40.799999999999997</v>
      </c>
      <c r="N43" s="17">
        <v>13.9</v>
      </c>
      <c r="O43" s="17">
        <v>0</v>
      </c>
      <c r="P43" s="17">
        <v>0</v>
      </c>
      <c r="Q43" s="17">
        <v>13.9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8">
        <v>0</v>
      </c>
    </row>
    <row r="44" spans="1:29" ht="209.25">
      <c r="A44" s="11">
        <v>41</v>
      </c>
      <c r="B44" s="12" t="s">
        <v>153</v>
      </c>
      <c r="C44" s="13" t="s">
        <v>154</v>
      </c>
      <c r="D44" s="14" t="s">
        <v>68</v>
      </c>
      <c r="E44" s="13" t="s">
        <v>69</v>
      </c>
      <c r="F44" s="11" t="s">
        <v>159</v>
      </c>
      <c r="G44" s="13" t="s">
        <v>160</v>
      </c>
      <c r="H44" s="13" t="s">
        <v>45</v>
      </c>
      <c r="I44" s="16">
        <v>42376</v>
      </c>
      <c r="J44" s="16" t="s">
        <v>55</v>
      </c>
      <c r="K44" s="20">
        <v>400</v>
      </c>
      <c r="L44" s="20">
        <v>0</v>
      </c>
      <c r="M44" s="20">
        <v>400</v>
      </c>
      <c r="N44" s="20">
        <v>3.8384278799999998</v>
      </c>
      <c r="O44" s="20">
        <v>3.8384278799999998</v>
      </c>
      <c r="P44" s="20">
        <v>0</v>
      </c>
      <c r="Q44" s="20">
        <v>3.8384278799999998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1">
        <v>0</v>
      </c>
    </row>
    <row r="45" spans="1:29" ht="209.25">
      <c r="A45" s="11">
        <v>42</v>
      </c>
      <c r="B45" s="12" t="s">
        <v>153</v>
      </c>
      <c r="C45" s="13" t="s">
        <v>154</v>
      </c>
      <c r="D45" s="14" t="s">
        <v>68</v>
      </c>
      <c r="E45" s="13" t="s">
        <v>69</v>
      </c>
      <c r="F45" s="11" t="s">
        <v>94</v>
      </c>
      <c r="G45" s="13" t="s">
        <v>161</v>
      </c>
      <c r="H45" s="13" t="s">
        <v>45</v>
      </c>
      <c r="I45" s="16">
        <v>43837</v>
      </c>
      <c r="J45" s="16" t="s">
        <v>80</v>
      </c>
      <c r="K45" s="20">
        <v>67.051400000000001</v>
      </c>
      <c r="L45" s="20">
        <v>89.318591999999995</v>
      </c>
      <c r="M45" s="20">
        <v>156.369992</v>
      </c>
      <c r="N45" s="20">
        <v>6.4009605000000001</v>
      </c>
      <c r="O45" s="20">
        <v>0.90096050000000005</v>
      </c>
      <c r="P45" s="20">
        <v>18.5</v>
      </c>
      <c r="Q45" s="20">
        <v>24.9009605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1">
        <v>0</v>
      </c>
    </row>
    <row r="46" spans="1:29" ht="209.25">
      <c r="A46" s="11">
        <v>43</v>
      </c>
      <c r="B46" s="12" t="s">
        <v>153</v>
      </c>
      <c r="C46" s="13" t="s">
        <v>154</v>
      </c>
      <c r="D46" s="14" t="s">
        <v>68</v>
      </c>
      <c r="E46" s="13" t="s">
        <v>69</v>
      </c>
      <c r="F46" s="11" t="s">
        <v>162</v>
      </c>
      <c r="G46" s="13" t="s">
        <v>163</v>
      </c>
      <c r="H46" s="13" t="s">
        <v>45</v>
      </c>
      <c r="I46" s="16">
        <v>43837</v>
      </c>
      <c r="J46" s="16" t="s">
        <v>98</v>
      </c>
      <c r="K46" s="20">
        <v>112.5</v>
      </c>
      <c r="L46" s="20">
        <v>555.75</v>
      </c>
      <c r="M46" s="20">
        <v>668.25</v>
      </c>
      <c r="N46" s="20">
        <v>13</v>
      </c>
      <c r="O46" s="20">
        <v>0</v>
      </c>
      <c r="P46" s="20">
        <v>403.04827416299997</v>
      </c>
      <c r="Q46" s="20">
        <v>416.04827416299997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1">
        <v>0</v>
      </c>
    </row>
    <row r="47" spans="1:29" ht="209.25">
      <c r="A47" s="11">
        <v>44</v>
      </c>
      <c r="B47" s="12" t="s">
        <v>153</v>
      </c>
      <c r="C47" s="13" t="s">
        <v>154</v>
      </c>
      <c r="D47" s="14" t="s">
        <v>68</v>
      </c>
      <c r="E47" s="13" t="s">
        <v>69</v>
      </c>
      <c r="F47" s="11" t="s">
        <v>164</v>
      </c>
      <c r="G47" s="13" t="s">
        <v>165</v>
      </c>
      <c r="H47" s="13" t="s">
        <v>41</v>
      </c>
      <c r="I47" s="16">
        <v>45664</v>
      </c>
      <c r="J47" s="16" t="s">
        <v>42</v>
      </c>
      <c r="K47" s="22">
        <v>66.7</v>
      </c>
      <c r="L47" s="22">
        <v>0</v>
      </c>
      <c r="M47" s="22">
        <v>66.7</v>
      </c>
      <c r="N47" s="22">
        <v>14.7</v>
      </c>
      <c r="O47" s="22">
        <v>0</v>
      </c>
      <c r="P47" s="22">
        <v>0</v>
      </c>
      <c r="Q47" s="22">
        <v>14.7</v>
      </c>
      <c r="R47" s="22">
        <v>15.8</v>
      </c>
      <c r="S47" s="22">
        <v>0</v>
      </c>
      <c r="T47" s="22">
        <v>15.8</v>
      </c>
      <c r="U47" s="22">
        <v>15.2</v>
      </c>
      <c r="V47" s="22">
        <v>0</v>
      </c>
      <c r="W47" s="22">
        <v>15.2</v>
      </c>
      <c r="X47" s="22">
        <v>10.4</v>
      </c>
      <c r="Y47" s="22">
        <v>0</v>
      </c>
      <c r="Z47" s="22">
        <v>10.4</v>
      </c>
      <c r="AA47" s="22">
        <v>10.7</v>
      </c>
      <c r="AB47" s="22">
        <v>0</v>
      </c>
      <c r="AC47" s="21">
        <v>10.7</v>
      </c>
    </row>
    <row r="48" spans="1:29" ht="209.25">
      <c r="A48" s="11">
        <v>45</v>
      </c>
      <c r="B48" s="12" t="s">
        <v>153</v>
      </c>
      <c r="C48" s="13" t="s">
        <v>154</v>
      </c>
      <c r="D48" s="14" t="s">
        <v>68</v>
      </c>
      <c r="E48" s="13" t="s">
        <v>69</v>
      </c>
      <c r="F48" s="11" t="s">
        <v>166</v>
      </c>
      <c r="G48" s="13" t="s">
        <v>167</v>
      </c>
      <c r="H48" s="13" t="s">
        <v>45</v>
      </c>
      <c r="I48" s="16">
        <v>43837</v>
      </c>
      <c r="J48" s="16" t="s">
        <v>98</v>
      </c>
      <c r="K48" s="20">
        <v>304.7</v>
      </c>
      <c r="L48" s="20">
        <v>8.5</v>
      </c>
      <c r="M48" s="20">
        <v>313.2</v>
      </c>
      <c r="N48" s="20">
        <v>3.3887197279999999</v>
      </c>
      <c r="O48" s="20">
        <v>0</v>
      </c>
      <c r="P48" s="20">
        <v>0</v>
      </c>
      <c r="Q48" s="20">
        <v>3.3887197279999999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1">
        <v>0</v>
      </c>
    </row>
    <row r="49" spans="1:29" ht="209.25">
      <c r="A49" s="11">
        <v>46</v>
      </c>
      <c r="B49" s="12" t="s">
        <v>153</v>
      </c>
      <c r="C49" s="13" t="s">
        <v>154</v>
      </c>
      <c r="D49" s="14" t="s">
        <v>68</v>
      </c>
      <c r="E49" s="13" t="s">
        <v>69</v>
      </c>
      <c r="F49" s="11" t="s">
        <v>168</v>
      </c>
      <c r="G49" s="13" t="s">
        <v>169</v>
      </c>
      <c r="H49" s="13" t="s">
        <v>45</v>
      </c>
      <c r="I49" s="16">
        <v>43837</v>
      </c>
      <c r="J49" s="16" t="s">
        <v>80</v>
      </c>
      <c r="K49" s="20">
        <v>14.45</v>
      </c>
      <c r="L49" s="20">
        <v>0</v>
      </c>
      <c r="M49" s="20">
        <v>14.45</v>
      </c>
      <c r="N49" s="20">
        <v>5.6</v>
      </c>
      <c r="O49" s="20">
        <v>0</v>
      </c>
      <c r="P49" s="20">
        <v>0</v>
      </c>
      <c r="Q49" s="20">
        <v>5.6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1">
        <v>0</v>
      </c>
    </row>
    <row r="50" spans="1:29" ht="209.25">
      <c r="A50" s="11">
        <v>47</v>
      </c>
      <c r="B50" s="12" t="s">
        <v>153</v>
      </c>
      <c r="C50" s="13" t="s">
        <v>154</v>
      </c>
      <c r="D50" s="14" t="s">
        <v>68</v>
      </c>
      <c r="E50" s="13" t="s">
        <v>69</v>
      </c>
      <c r="F50" s="11" t="s">
        <v>170</v>
      </c>
      <c r="G50" s="13" t="s">
        <v>171</v>
      </c>
      <c r="H50" s="13" t="s">
        <v>45</v>
      </c>
      <c r="I50" s="16">
        <v>44203</v>
      </c>
      <c r="J50" s="16" t="s">
        <v>46</v>
      </c>
      <c r="K50" s="20">
        <v>6.5</v>
      </c>
      <c r="L50" s="20">
        <v>9.0888760000000008</v>
      </c>
      <c r="M50" s="20">
        <v>15.588876000000001</v>
      </c>
      <c r="N50" s="20">
        <v>2.9159799999999998</v>
      </c>
      <c r="O50" s="20">
        <v>0</v>
      </c>
      <c r="P50" s="20">
        <v>1.7005600000000001</v>
      </c>
      <c r="Q50" s="20">
        <v>4.6165399999999996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1">
        <v>0</v>
      </c>
    </row>
    <row r="51" spans="1:29" ht="209.25">
      <c r="A51" s="11">
        <v>48</v>
      </c>
      <c r="B51" s="12" t="s">
        <v>153</v>
      </c>
      <c r="C51" s="13" t="s">
        <v>154</v>
      </c>
      <c r="D51" s="14" t="s">
        <v>68</v>
      </c>
      <c r="E51" s="13" t="s">
        <v>69</v>
      </c>
      <c r="F51" s="11" t="s">
        <v>172</v>
      </c>
      <c r="G51" s="13" t="s">
        <v>173</v>
      </c>
      <c r="H51" s="13" t="s">
        <v>45</v>
      </c>
      <c r="I51" s="16">
        <v>44203</v>
      </c>
      <c r="J51" s="16" t="s">
        <v>46</v>
      </c>
      <c r="K51" s="20">
        <v>78.7</v>
      </c>
      <c r="L51" s="20">
        <v>0</v>
      </c>
      <c r="M51" s="20">
        <v>78.7</v>
      </c>
      <c r="N51" s="20">
        <v>1.4</v>
      </c>
      <c r="O51" s="20">
        <v>0</v>
      </c>
      <c r="P51" s="20">
        <v>0</v>
      </c>
      <c r="Q51" s="20">
        <v>1.4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1">
        <v>0</v>
      </c>
    </row>
    <row r="52" spans="1:29" ht="209.25">
      <c r="A52" s="11">
        <v>49</v>
      </c>
      <c r="B52" s="12" t="s">
        <v>153</v>
      </c>
      <c r="C52" s="13" t="s">
        <v>154</v>
      </c>
      <c r="D52" s="14" t="s">
        <v>68</v>
      </c>
      <c r="E52" s="13" t="s">
        <v>69</v>
      </c>
      <c r="F52" s="11" t="s">
        <v>174</v>
      </c>
      <c r="G52" s="13" t="s">
        <v>175</v>
      </c>
      <c r="H52" s="13" t="s">
        <v>45</v>
      </c>
      <c r="I52" s="16">
        <v>44933</v>
      </c>
      <c r="J52" s="16" t="s">
        <v>80</v>
      </c>
      <c r="K52" s="20">
        <v>6.5</v>
      </c>
      <c r="L52" s="20">
        <v>36.625976100000003</v>
      </c>
      <c r="M52" s="20">
        <v>43.125976100000003</v>
      </c>
      <c r="N52" s="20">
        <v>1.017341048</v>
      </c>
      <c r="O52" s="20">
        <v>0</v>
      </c>
      <c r="P52" s="20">
        <v>6.2009999999999996</v>
      </c>
      <c r="Q52" s="20">
        <v>7.2183410479999992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1">
        <v>0</v>
      </c>
    </row>
    <row r="53" spans="1:29" ht="209.25">
      <c r="A53" s="11">
        <v>50</v>
      </c>
      <c r="B53" s="12" t="s">
        <v>153</v>
      </c>
      <c r="C53" s="13" t="s">
        <v>154</v>
      </c>
      <c r="D53" s="14" t="s">
        <v>68</v>
      </c>
      <c r="E53" s="13" t="s">
        <v>69</v>
      </c>
      <c r="F53" s="15" t="s">
        <v>176</v>
      </c>
      <c r="G53" s="13" t="s">
        <v>177</v>
      </c>
      <c r="H53" s="13" t="s">
        <v>45</v>
      </c>
      <c r="I53" s="16">
        <v>45664</v>
      </c>
      <c r="J53" s="16" t="s">
        <v>113</v>
      </c>
      <c r="K53" s="22">
        <v>818.2</v>
      </c>
      <c r="L53" s="22">
        <v>0</v>
      </c>
      <c r="M53" s="22">
        <v>818.2</v>
      </c>
      <c r="N53" s="22">
        <v>81.8</v>
      </c>
      <c r="O53" s="22">
        <v>0</v>
      </c>
      <c r="P53" s="22">
        <v>0</v>
      </c>
      <c r="Q53" s="22">
        <v>81.8</v>
      </c>
      <c r="R53" s="22">
        <v>245.4</v>
      </c>
      <c r="S53" s="22">
        <v>0</v>
      </c>
      <c r="T53" s="22">
        <v>245.4</v>
      </c>
      <c r="U53" s="22">
        <v>245.4</v>
      </c>
      <c r="V53" s="22">
        <v>0</v>
      </c>
      <c r="W53" s="22">
        <v>245.4</v>
      </c>
      <c r="X53" s="22">
        <v>163.6</v>
      </c>
      <c r="Y53" s="22">
        <v>0</v>
      </c>
      <c r="Z53" s="22">
        <v>163.6</v>
      </c>
      <c r="AA53" s="22">
        <v>81.8</v>
      </c>
      <c r="AB53" s="22">
        <v>0</v>
      </c>
      <c r="AC53" s="22">
        <v>81.8</v>
      </c>
    </row>
    <row r="54" spans="1:29" ht="209.25">
      <c r="A54" s="11">
        <v>51</v>
      </c>
      <c r="B54" s="12" t="s">
        <v>153</v>
      </c>
      <c r="C54" s="13" t="s">
        <v>154</v>
      </c>
      <c r="D54" s="14" t="s">
        <v>68</v>
      </c>
      <c r="E54" s="13" t="s">
        <v>69</v>
      </c>
      <c r="F54" s="11">
        <v>1860</v>
      </c>
      <c r="G54" s="13" t="s">
        <v>178</v>
      </c>
      <c r="H54" s="13" t="s">
        <v>45</v>
      </c>
      <c r="I54" s="16">
        <v>45664</v>
      </c>
      <c r="J54" s="16" t="s">
        <v>113</v>
      </c>
      <c r="K54" s="22">
        <v>67.714500000000001</v>
      </c>
      <c r="L54" s="22">
        <v>0</v>
      </c>
      <c r="M54" s="22">
        <v>67.714500000000001</v>
      </c>
      <c r="N54" s="22">
        <v>25.275831213</v>
      </c>
      <c r="O54" s="22">
        <v>10.589131213</v>
      </c>
      <c r="P54" s="22">
        <v>0</v>
      </c>
      <c r="Q54" s="22">
        <v>25.275831213</v>
      </c>
      <c r="R54" s="22">
        <v>10.8032</v>
      </c>
      <c r="S54" s="22">
        <v>0</v>
      </c>
      <c r="T54" s="22">
        <v>10.8032</v>
      </c>
      <c r="U54" s="22">
        <v>10.1782</v>
      </c>
      <c r="V54" s="22">
        <v>0</v>
      </c>
      <c r="W54" s="22">
        <v>10.1782</v>
      </c>
      <c r="X54" s="22">
        <v>10.3507</v>
      </c>
      <c r="Y54" s="22">
        <v>0</v>
      </c>
      <c r="Z54" s="22">
        <v>10.3507</v>
      </c>
      <c r="AA54" s="22">
        <v>3.65</v>
      </c>
      <c r="AB54" s="22">
        <v>0</v>
      </c>
      <c r="AC54" s="22">
        <v>3.65</v>
      </c>
    </row>
    <row r="55" spans="1:29" ht="209.25">
      <c r="A55" s="11">
        <v>52</v>
      </c>
      <c r="B55" s="12" t="s">
        <v>153</v>
      </c>
      <c r="C55" s="13" t="s">
        <v>154</v>
      </c>
      <c r="D55" s="14" t="s">
        <v>179</v>
      </c>
      <c r="E55" s="13" t="s">
        <v>180</v>
      </c>
      <c r="F55" s="11" t="s">
        <v>181</v>
      </c>
      <c r="G55" s="13" t="s">
        <v>182</v>
      </c>
      <c r="H55" s="13" t="s">
        <v>41</v>
      </c>
      <c r="I55" s="16">
        <v>45664</v>
      </c>
      <c r="J55" s="16" t="s">
        <v>42</v>
      </c>
      <c r="K55" s="17">
        <v>33</v>
      </c>
      <c r="L55" s="17">
        <v>0</v>
      </c>
      <c r="M55" s="17">
        <v>33</v>
      </c>
      <c r="N55" s="17">
        <v>9.8000000000000007</v>
      </c>
      <c r="O55" s="17">
        <v>0</v>
      </c>
      <c r="P55" s="17">
        <v>0</v>
      </c>
      <c r="Q55" s="17">
        <v>9.8000000000000007</v>
      </c>
      <c r="R55" s="17">
        <v>6.8</v>
      </c>
      <c r="S55" s="17">
        <v>0</v>
      </c>
      <c r="T55" s="17">
        <v>6.8</v>
      </c>
      <c r="U55" s="17">
        <v>8</v>
      </c>
      <c r="V55" s="17">
        <v>0</v>
      </c>
      <c r="W55" s="17">
        <v>8</v>
      </c>
      <c r="X55" s="17">
        <v>4.3</v>
      </c>
      <c r="Y55" s="17">
        <v>0</v>
      </c>
      <c r="Z55" s="17">
        <v>4.3</v>
      </c>
      <c r="AA55" s="17">
        <v>4.3</v>
      </c>
      <c r="AB55" s="17">
        <v>0</v>
      </c>
      <c r="AC55" s="18">
        <v>4.3</v>
      </c>
    </row>
    <row r="56" spans="1:29" ht="209.25">
      <c r="A56" s="11">
        <v>53</v>
      </c>
      <c r="B56" s="12" t="s">
        <v>153</v>
      </c>
      <c r="C56" s="13" t="s">
        <v>154</v>
      </c>
      <c r="D56" s="14" t="s">
        <v>183</v>
      </c>
      <c r="E56" s="13" t="s">
        <v>184</v>
      </c>
      <c r="F56" s="11" t="s">
        <v>185</v>
      </c>
      <c r="G56" s="13" t="s">
        <v>186</v>
      </c>
      <c r="H56" s="13" t="s">
        <v>41</v>
      </c>
      <c r="I56" s="16">
        <v>45664</v>
      </c>
      <c r="J56" s="16" t="s">
        <v>42</v>
      </c>
      <c r="K56" s="17">
        <v>27.972000000000001</v>
      </c>
      <c r="L56" s="17">
        <v>0</v>
      </c>
      <c r="M56" s="17">
        <v>27.972000000000001</v>
      </c>
      <c r="N56" s="17">
        <v>3.15</v>
      </c>
      <c r="O56" s="17">
        <v>0</v>
      </c>
      <c r="P56" s="17">
        <v>0</v>
      </c>
      <c r="Q56" s="17">
        <v>3.15</v>
      </c>
      <c r="R56" s="17">
        <v>5.75</v>
      </c>
      <c r="S56" s="17">
        <v>0</v>
      </c>
      <c r="T56" s="17">
        <v>5.75</v>
      </c>
      <c r="U56" s="17">
        <v>9.6999999999999993</v>
      </c>
      <c r="V56" s="17">
        <v>0</v>
      </c>
      <c r="W56" s="17">
        <v>9.6999999999999993</v>
      </c>
      <c r="X56" s="17">
        <v>6.25</v>
      </c>
      <c r="Y56" s="17">
        <v>0</v>
      </c>
      <c r="Z56" s="17">
        <v>6.25</v>
      </c>
      <c r="AA56" s="17">
        <v>3.1219999999999999</v>
      </c>
      <c r="AB56" s="17">
        <v>0</v>
      </c>
      <c r="AC56" s="18">
        <v>3.1219999999999999</v>
      </c>
    </row>
    <row r="57" spans="1:29" ht="209.25">
      <c r="A57" s="11">
        <v>54</v>
      </c>
      <c r="B57" s="12" t="s">
        <v>153</v>
      </c>
      <c r="C57" s="13" t="s">
        <v>154</v>
      </c>
      <c r="D57" s="14" t="s">
        <v>187</v>
      </c>
      <c r="E57" s="13" t="s">
        <v>188</v>
      </c>
      <c r="F57" s="11" t="s">
        <v>189</v>
      </c>
      <c r="G57" s="13" t="s">
        <v>190</v>
      </c>
      <c r="H57" s="13" t="s">
        <v>41</v>
      </c>
      <c r="I57" s="16">
        <v>45664</v>
      </c>
      <c r="J57" s="16" t="s">
        <v>42</v>
      </c>
      <c r="K57" s="17">
        <v>64.2</v>
      </c>
      <c r="L57" s="17">
        <v>0</v>
      </c>
      <c r="M57" s="17">
        <v>64.2</v>
      </c>
      <c r="N57" s="17">
        <v>11.6</v>
      </c>
      <c r="O57" s="17">
        <v>0</v>
      </c>
      <c r="P57" s="17">
        <v>0</v>
      </c>
      <c r="Q57" s="17">
        <v>11.6</v>
      </c>
      <c r="R57" s="17">
        <v>13.1</v>
      </c>
      <c r="S57" s="17">
        <v>0</v>
      </c>
      <c r="T57" s="17">
        <v>13.1</v>
      </c>
      <c r="U57" s="17">
        <v>13.1</v>
      </c>
      <c r="V57" s="17">
        <v>0</v>
      </c>
      <c r="W57" s="17">
        <v>13.1</v>
      </c>
      <c r="X57" s="17">
        <v>13.1</v>
      </c>
      <c r="Y57" s="17">
        <v>0</v>
      </c>
      <c r="Z57" s="17">
        <v>13.1</v>
      </c>
      <c r="AA57" s="17">
        <v>13.1</v>
      </c>
      <c r="AB57" s="17">
        <v>0</v>
      </c>
      <c r="AC57" s="18">
        <v>13.1</v>
      </c>
    </row>
    <row r="58" spans="1:29" ht="209.25">
      <c r="A58" s="11">
        <v>55</v>
      </c>
      <c r="B58" s="12" t="s">
        <v>153</v>
      </c>
      <c r="C58" s="13" t="s">
        <v>154</v>
      </c>
      <c r="D58" s="14" t="s">
        <v>68</v>
      </c>
      <c r="E58" s="13" t="s">
        <v>69</v>
      </c>
      <c r="F58" s="11">
        <v>1522</v>
      </c>
      <c r="G58" s="23" t="s">
        <v>191</v>
      </c>
      <c r="H58" s="13" t="s">
        <v>45</v>
      </c>
      <c r="I58" s="16">
        <v>43647</v>
      </c>
      <c r="J58" s="16">
        <v>46203</v>
      </c>
      <c r="K58" s="20">
        <v>49.5</v>
      </c>
      <c r="L58" s="20">
        <v>0</v>
      </c>
      <c r="M58" s="20">
        <v>49.5</v>
      </c>
      <c r="N58" s="20">
        <v>8.4498326089999996</v>
      </c>
      <c r="O58" s="20">
        <v>3.7898326089999999</v>
      </c>
      <c r="P58" s="20">
        <v>0</v>
      </c>
      <c r="Q58" s="20">
        <v>8.4498326089999996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1">
        <v>0</v>
      </c>
    </row>
    <row r="59" spans="1:29" ht="209.25">
      <c r="A59" s="11">
        <v>56</v>
      </c>
      <c r="B59" s="12" t="s">
        <v>153</v>
      </c>
      <c r="C59" s="13" t="s">
        <v>154</v>
      </c>
      <c r="D59" s="14" t="s">
        <v>155</v>
      </c>
      <c r="E59" s="13" t="s">
        <v>156</v>
      </c>
      <c r="F59" s="11" t="s">
        <v>192</v>
      </c>
      <c r="G59" s="13" t="s">
        <v>193</v>
      </c>
      <c r="H59" s="13" t="s">
        <v>45</v>
      </c>
      <c r="I59" s="16">
        <v>45474</v>
      </c>
      <c r="J59" s="16">
        <v>47299</v>
      </c>
      <c r="K59" s="17">
        <v>116.309352</v>
      </c>
      <c r="L59" s="17">
        <v>0</v>
      </c>
      <c r="M59" s="17">
        <v>116.309352</v>
      </c>
      <c r="N59" s="17">
        <v>2.7363507770000002</v>
      </c>
      <c r="O59" s="17">
        <v>0</v>
      </c>
      <c r="P59" s="17">
        <v>0</v>
      </c>
      <c r="Q59" s="17">
        <v>2.7363507770000002</v>
      </c>
      <c r="R59" s="17">
        <v>45.63</v>
      </c>
      <c r="S59" s="17">
        <v>0</v>
      </c>
      <c r="T59" s="17">
        <v>45.63</v>
      </c>
      <c r="U59" s="17">
        <v>37.33</v>
      </c>
      <c r="V59" s="17">
        <v>0</v>
      </c>
      <c r="W59" s="17">
        <v>37.33</v>
      </c>
      <c r="X59" s="17">
        <v>24.81</v>
      </c>
      <c r="Y59" s="17">
        <v>0</v>
      </c>
      <c r="Z59" s="17">
        <v>24.81</v>
      </c>
      <c r="AA59" s="17">
        <v>0</v>
      </c>
      <c r="AB59" s="17">
        <v>0</v>
      </c>
      <c r="AC59" s="18">
        <v>0</v>
      </c>
    </row>
    <row r="60" spans="1:29" ht="209.25">
      <c r="A60" s="11">
        <v>57</v>
      </c>
      <c r="B60" s="12" t="s">
        <v>153</v>
      </c>
      <c r="C60" s="13" t="s">
        <v>154</v>
      </c>
      <c r="D60" s="14" t="s">
        <v>68</v>
      </c>
      <c r="E60" s="13" t="s">
        <v>69</v>
      </c>
      <c r="F60" s="11">
        <v>1825</v>
      </c>
      <c r="G60" s="13" t="s">
        <v>194</v>
      </c>
      <c r="H60" s="13" t="s">
        <v>45</v>
      </c>
      <c r="I60" s="16">
        <v>45474</v>
      </c>
      <c r="J60" s="16">
        <v>47299</v>
      </c>
      <c r="K60" s="20">
        <v>13.989000000000001</v>
      </c>
      <c r="L60" s="20">
        <v>0</v>
      </c>
      <c r="M60" s="20">
        <v>13.989000000000001</v>
      </c>
      <c r="N60" s="20">
        <v>4.34</v>
      </c>
      <c r="O60" s="20">
        <v>0</v>
      </c>
      <c r="P60" s="20">
        <v>0</v>
      </c>
      <c r="Q60" s="20">
        <v>4.34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2">
        <v>0</v>
      </c>
    </row>
    <row r="61" spans="1:29" ht="209.25">
      <c r="A61" s="11">
        <v>58</v>
      </c>
      <c r="B61" s="12" t="s">
        <v>153</v>
      </c>
      <c r="C61" s="13" t="s">
        <v>154</v>
      </c>
      <c r="D61" s="14" t="s">
        <v>68</v>
      </c>
      <c r="E61" s="13" t="s">
        <v>69</v>
      </c>
      <c r="F61" s="11">
        <v>1826</v>
      </c>
      <c r="G61" s="13" t="s">
        <v>195</v>
      </c>
      <c r="H61" s="13" t="s">
        <v>45</v>
      </c>
      <c r="I61" s="16">
        <v>45474</v>
      </c>
      <c r="J61" s="16">
        <v>47299</v>
      </c>
      <c r="K61" s="20">
        <v>120.020186177</v>
      </c>
      <c r="L61" s="20">
        <v>682.614808885</v>
      </c>
      <c r="M61" s="20">
        <v>802.63499506200003</v>
      </c>
      <c r="N61" s="20">
        <v>44.515987211999999</v>
      </c>
      <c r="O61" s="20">
        <v>0</v>
      </c>
      <c r="P61" s="20">
        <v>208.668690054</v>
      </c>
      <c r="Q61" s="20">
        <v>253.18467726599999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1">
        <v>0</v>
      </c>
    </row>
    <row r="62" spans="1:29" ht="93">
      <c r="A62" s="11">
        <v>59</v>
      </c>
      <c r="B62" s="12" t="s">
        <v>196</v>
      </c>
      <c r="C62" s="13" t="s">
        <v>197</v>
      </c>
      <c r="D62" s="14" t="s">
        <v>131</v>
      </c>
      <c r="E62" s="13" t="s">
        <v>132</v>
      </c>
      <c r="F62" s="11" t="s">
        <v>198</v>
      </c>
      <c r="G62" s="13" t="s">
        <v>199</v>
      </c>
      <c r="H62" s="13" t="s">
        <v>41</v>
      </c>
      <c r="I62" s="16">
        <v>45664</v>
      </c>
      <c r="J62" s="16" t="s">
        <v>42</v>
      </c>
      <c r="K62" s="17">
        <v>17.999589142000001</v>
      </c>
      <c r="L62" s="17">
        <v>0</v>
      </c>
      <c r="M62" s="17">
        <v>17.999589142000001</v>
      </c>
      <c r="N62" s="17">
        <v>7.5911182620000002</v>
      </c>
      <c r="O62" s="17">
        <v>0</v>
      </c>
      <c r="P62" s="17">
        <v>0</v>
      </c>
      <c r="Q62" s="17">
        <v>7.5911182620000002</v>
      </c>
      <c r="R62" s="17">
        <v>5.1560668549999997</v>
      </c>
      <c r="S62" s="17">
        <v>0</v>
      </c>
      <c r="T62" s="17">
        <v>5.1560668549999997</v>
      </c>
      <c r="U62" s="17">
        <v>2.8977720900000001</v>
      </c>
      <c r="V62" s="17">
        <v>0</v>
      </c>
      <c r="W62" s="17">
        <v>2.8977720900000001</v>
      </c>
      <c r="X62" s="17">
        <v>1.260279065</v>
      </c>
      <c r="Y62" s="17">
        <v>0</v>
      </c>
      <c r="Z62" s="17">
        <v>1.260279065</v>
      </c>
      <c r="AA62" s="17">
        <v>1.09435287</v>
      </c>
      <c r="AB62" s="17">
        <v>0</v>
      </c>
      <c r="AC62" s="17">
        <v>1.09435287</v>
      </c>
    </row>
    <row r="63" spans="1:29" ht="93">
      <c r="A63" s="11">
        <v>60</v>
      </c>
      <c r="B63" s="12" t="s">
        <v>196</v>
      </c>
      <c r="C63" s="13" t="s">
        <v>197</v>
      </c>
      <c r="D63" s="14" t="s">
        <v>200</v>
      </c>
      <c r="E63" s="13" t="s">
        <v>201</v>
      </c>
      <c r="F63" s="11" t="s">
        <v>202</v>
      </c>
      <c r="G63" s="13" t="s">
        <v>203</v>
      </c>
      <c r="H63" s="13" t="s">
        <v>41</v>
      </c>
      <c r="I63" s="16">
        <v>45664</v>
      </c>
      <c r="J63" s="16" t="s">
        <v>42</v>
      </c>
      <c r="K63" s="17">
        <v>60.49944</v>
      </c>
      <c r="L63" s="17">
        <v>0</v>
      </c>
      <c r="M63" s="17">
        <v>60.49944</v>
      </c>
      <c r="N63" s="17">
        <v>5.55</v>
      </c>
      <c r="O63" s="17">
        <v>0</v>
      </c>
      <c r="P63" s="17">
        <v>0</v>
      </c>
      <c r="Q63" s="17">
        <v>5.55</v>
      </c>
      <c r="R63" s="17">
        <v>7.77</v>
      </c>
      <c r="S63" s="17">
        <v>0</v>
      </c>
      <c r="T63" s="17">
        <v>7.77</v>
      </c>
      <c r="U63" s="17">
        <v>12.432</v>
      </c>
      <c r="V63" s="17">
        <v>0</v>
      </c>
      <c r="W63" s="17">
        <v>12.432</v>
      </c>
      <c r="X63" s="17">
        <v>16.1616</v>
      </c>
      <c r="Y63" s="17">
        <v>0</v>
      </c>
      <c r="Z63" s="17">
        <v>16.1616</v>
      </c>
      <c r="AA63" s="17">
        <v>18.585840000000001</v>
      </c>
      <c r="AB63" s="17">
        <v>0</v>
      </c>
      <c r="AC63" s="18">
        <v>18.585840000000001</v>
      </c>
    </row>
    <row r="64" spans="1:29" ht="116.25">
      <c r="A64" s="11">
        <v>61</v>
      </c>
      <c r="B64" s="12" t="s">
        <v>196</v>
      </c>
      <c r="C64" s="13" t="s">
        <v>197</v>
      </c>
      <c r="D64" s="14" t="s">
        <v>204</v>
      </c>
      <c r="E64" s="13" t="s">
        <v>205</v>
      </c>
      <c r="F64" s="11" t="s">
        <v>206</v>
      </c>
      <c r="G64" s="13" t="s">
        <v>207</v>
      </c>
      <c r="H64" s="13" t="s">
        <v>41</v>
      </c>
      <c r="I64" s="16">
        <v>45664</v>
      </c>
      <c r="J64" s="16" t="s">
        <v>42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</row>
    <row r="65" spans="1:29" ht="93">
      <c r="A65" s="11">
        <v>62</v>
      </c>
      <c r="B65" s="12" t="s">
        <v>196</v>
      </c>
      <c r="C65" s="13" t="s">
        <v>197</v>
      </c>
      <c r="D65" s="14" t="s">
        <v>208</v>
      </c>
      <c r="E65" s="13" t="s">
        <v>209</v>
      </c>
      <c r="F65" s="11" t="s">
        <v>210</v>
      </c>
      <c r="G65" s="13" t="s">
        <v>211</v>
      </c>
      <c r="H65" s="13" t="s">
        <v>66</v>
      </c>
      <c r="I65" s="16">
        <v>44203</v>
      </c>
      <c r="J65" s="16" t="s">
        <v>46</v>
      </c>
      <c r="K65" s="17">
        <v>0</v>
      </c>
      <c r="L65" s="17">
        <v>347.8</v>
      </c>
      <c r="M65" s="17">
        <v>347.8</v>
      </c>
      <c r="N65" s="17">
        <v>0</v>
      </c>
      <c r="O65" s="17">
        <v>270.5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</row>
    <row r="66" spans="1:29" ht="93">
      <c r="A66" s="11">
        <v>63</v>
      </c>
      <c r="B66" s="12" t="s">
        <v>196</v>
      </c>
      <c r="C66" s="13" t="s">
        <v>197</v>
      </c>
      <c r="D66" s="24" t="s">
        <v>208</v>
      </c>
      <c r="E66" s="13" t="s">
        <v>209</v>
      </c>
      <c r="F66" s="11" t="s">
        <v>212</v>
      </c>
      <c r="G66" s="13" t="s">
        <v>213</v>
      </c>
      <c r="H66" s="13" t="s">
        <v>66</v>
      </c>
      <c r="I66" s="16">
        <v>44568</v>
      </c>
      <c r="J66" s="16" t="s">
        <v>80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136.06731430299999</v>
      </c>
      <c r="Q66" s="17">
        <v>136.06731430299999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8">
        <v>0</v>
      </c>
    </row>
    <row r="67" spans="1:29" ht="93">
      <c r="A67" s="11">
        <v>64</v>
      </c>
      <c r="B67" s="12" t="s">
        <v>196</v>
      </c>
      <c r="C67" s="13" t="s">
        <v>197</v>
      </c>
      <c r="D67" s="14" t="s">
        <v>214</v>
      </c>
      <c r="E67" s="13" t="s">
        <v>215</v>
      </c>
      <c r="F67" s="11" t="s">
        <v>216</v>
      </c>
      <c r="G67" s="13" t="s">
        <v>217</v>
      </c>
      <c r="H67" s="13" t="s">
        <v>41</v>
      </c>
      <c r="I67" s="16">
        <v>45664</v>
      </c>
      <c r="J67" s="16" t="s">
        <v>42</v>
      </c>
      <c r="K67" s="17">
        <v>12.7</v>
      </c>
      <c r="L67" s="17">
        <v>0</v>
      </c>
      <c r="M67" s="17">
        <v>12.7</v>
      </c>
      <c r="N67" s="17">
        <v>0.72</v>
      </c>
      <c r="O67" s="17">
        <v>0</v>
      </c>
      <c r="P67" s="17">
        <v>0</v>
      </c>
      <c r="Q67" s="17">
        <v>0.72</v>
      </c>
      <c r="R67" s="17">
        <v>3.7</v>
      </c>
      <c r="S67" s="17">
        <v>0</v>
      </c>
      <c r="T67" s="17">
        <v>3.7</v>
      </c>
      <c r="U67" s="17">
        <v>3.4</v>
      </c>
      <c r="V67" s="17">
        <v>0</v>
      </c>
      <c r="W67" s="17">
        <v>3.4</v>
      </c>
      <c r="X67" s="17">
        <v>3.2</v>
      </c>
      <c r="Y67" s="17">
        <v>0</v>
      </c>
      <c r="Z67" s="17">
        <v>3.2</v>
      </c>
      <c r="AA67" s="17">
        <v>1.6</v>
      </c>
      <c r="AB67" s="17">
        <v>0</v>
      </c>
      <c r="AC67" s="18">
        <v>1.6</v>
      </c>
    </row>
    <row r="68" spans="1:29" ht="116.25">
      <c r="A68" s="11">
        <v>65</v>
      </c>
      <c r="B68" s="12" t="s">
        <v>218</v>
      </c>
      <c r="C68" s="13" t="s">
        <v>219</v>
      </c>
      <c r="D68" s="14" t="s">
        <v>107</v>
      </c>
      <c r="E68" s="13" t="s">
        <v>108</v>
      </c>
      <c r="F68" s="11" t="s">
        <v>220</v>
      </c>
      <c r="G68" s="13" t="s">
        <v>221</v>
      </c>
      <c r="H68" s="13" t="s">
        <v>45</v>
      </c>
      <c r="I68" s="16" t="s">
        <v>222</v>
      </c>
      <c r="J68" s="16" t="s">
        <v>46</v>
      </c>
      <c r="K68" s="17">
        <v>415</v>
      </c>
      <c r="L68" s="17">
        <v>4426.3014859778705</v>
      </c>
      <c r="M68" s="17">
        <v>4841.3014859778705</v>
      </c>
      <c r="N68" s="17">
        <v>11.392663000000001</v>
      </c>
      <c r="O68" s="17">
        <v>0</v>
      </c>
      <c r="P68" s="17">
        <v>228.08</v>
      </c>
      <c r="Q68" s="17">
        <v>239.47266300000001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</row>
    <row r="69" spans="1:29" s="30" customFormat="1" ht="116.25">
      <c r="A69" s="11">
        <v>66</v>
      </c>
      <c r="B69" s="25" t="s">
        <v>218</v>
      </c>
      <c r="C69" s="26" t="s">
        <v>219</v>
      </c>
      <c r="D69" s="27" t="s">
        <v>107</v>
      </c>
      <c r="E69" s="26" t="s">
        <v>108</v>
      </c>
      <c r="F69" s="11" t="s">
        <v>223</v>
      </c>
      <c r="G69" s="26" t="s">
        <v>224</v>
      </c>
      <c r="H69" s="26" t="s">
        <v>45</v>
      </c>
      <c r="I69" s="28" t="s">
        <v>225</v>
      </c>
      <c r="J69" s="28" t="s">
        <v>89</v>
      </c>
      <c r="K69" s="29">
        <v>88</v>
      </c>
      <c r="L69" s="29">
        <v>0</v>
      </c>
      <c r="M69" s="29">
        <v>88</v>
      </c>
      <c r="N69" s="29">
        <v>7</v>
      </c>
      <c r="O69" s="29">
        <v>0</v>
      </c>
      <c r="P69" s="29">
        <v>0</v>
      </c>
      <c r="Q69" s="29">
        <v>7</v>
      </c>
      <c r="R69" s="17">
        <v>0</v>
      </c>
      <c r="S69" s="17">
        <v>0</v>
      </c>
      <c r="T69" s="29">
        <v>0</v>
      </c>
      <c r="U69" s="17">
        <v>0</v>
      </c>
      <c r="V69" s="17">
        <v>0</v>
      </c>
      <c r="W69" s="29">
        <v>0</v>
      </c>
      <c r="X69" s="17">
        <v>0</v>
      </c>
      <c r="Y69" s="17">
        <v>0</v>
      </c>
      <c r="Z69" s="29">
        <v>0</v>
      </c>
      <c r="AA69" s="17">
        <v>0</v>
      </c>
      <c r="AB69" s="17">
        <v>0</v>
      </c>
      <c r="AC69" s="29">
        <v>0</v>
      </c>
    </row>
    <row r="70" spans="1:29" ht="116.25">
      <c r="A70" s="11">
        <v>67</v>
      </c>
      <c r="B70" s="12" t="s">
        <v>218</v>
      </c>
      <c r="C70" s="13" t="s">
        <v>219</v>
      </c>
      <c r="D70" s="14" t="s">
        <v>107</v>
      </c>
      <c r="E70" s="13" t="s">
        <v>108</v>
      </c>
      <c r="F70" s="11" t="s">
        <v>226</v>
      </c>
      <c r="G70" s="13" t="s">
        <v>227</v>
      </c>
      <c r="H70" s="13" t="s">
        <v>45</v>
      </c>
      <c r="I70" s="16" t="s">
        <v>225</v>
      </c>
      <c r="J70" s="16" t="s">
        <v>58</v>
      </c>
      <c r="K70" s="17">
        <v>4.5</v>
      </c>
      <c r="L70" s="17">
        <v>450</v>
      </c>
      <c r="M70" s="17">
        <v>454.5</v>
      </c>
      <c r="N70" s="17">
        <v>1</v>
      </c>
      <c r="O70" s="17">
        <v>0</v>
      </c>
      <c r="P70" s="17">
        <v>82.6</v>
      </c>
      <c r="Q70" s="17">
        <v>83.6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8">
        <v>0</v>
      </c>
    </row>
    <row r="71" spans="1:29" ht="116.25">
      <c r="A71" s="11">
        <v>68</v>
      </c>
      <c r="B71" s="12" t="s">
        <v>218</v>
      </c>
      <c r="C71" s="13" t="s">
        <v>219</v>
      </c>
      <c r="D71" s="14" t="s">
        <v>107</v>
      </c>
      <c r="E71" s="13" t="s">
        <v>108</v>
      </c>
      <c r="F71" s="11" t="s">
        <v>228</v>
      </c>
      <c r="G71" s="13" t="s">
        <v>229</v>
      </c>
      <c r="H71" s="13" t="s">
        <v>45</v>
      </c>
      <c r="I71" s="16">
        <v>44568</v>
      </c>
      <c r="J71" s="16" t="s">
        <v>55</v>
      </c>
      <c r="K71" s="17">
        <v>165.18465</v>
      </c>
      <c r="L71" s="17">
        <v>1488.7918500000001</v>
      </c>
      <c r="M71" s="17">
        <v>1653.9765</v>
      </c>
      <c r="N71" s="17">
        <v>2.8</v>
      </c>
      <c r="O71" s="17">
        <v>0</v>
      </c>
      <c r="P71" s="17">
        <v>23.825610000000001</v>
      </c>
      <c r="Q71" s="17">
        <v>26.625610000000002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8">
        <v>0</v>
      </c>
    </row>
    <row r="72" spans="1:29" ht="116.25">
      <c r="A72" s="11">
        <v>69</v>
      </c>
      <c r="B72" s="12" t="s">
        <v>218</v>
      </c>
      <c r="C72" s="13" t="s">
        <v>219</v>
      </c>
      <c r="D72" s="14" t="s">
        <v>107</v>
      </c>
      <c r="E72" s="13" t="s">
        <v>108</v>
      </c>
      <c r="F72" s="11" t="s">
        <v>230</v>
      </c>
      <c r="G72" s="13" t="s">
        <v>231</v>
      </c>
      <c r="H72" s="13" t="s">
        <v>45</v>
      </c>
      <c r="I72" s="16">
        <v>44933</v>
      </c>
      <c r="J72" s="16" t="s">
        <v>98</v>
      </c>
      <c r="K72" s="17">
        <v>138.69999999999999</v>
      </c>
      <c r="L72" s="17">
        <v>0</v>
      </c>
      <c r="M72" s="17">
        <v>138.69999999999999</v>
      </c>
      <c r="N72" s="17">
        <v>3.220618</v>
      </c>
      <c r="O72" s="17">
        <v>0</v>
      </c>
      <c r="P72" s="17">
        <v>0</v>
      </c>
      <c r="Q72" s="17">
        <v>3.220618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8">
        <v>0</v>
      </c>
    </row>
    <row r="73" spans="1:29" ht="116.25">
      <c r="A73" s="11">
        <v>70</v>
      </c>
      <c r="B73" s="12" t="s">
        <v>218</v>
      </c>
      <c r="C73" s="13" t="s">
        <v>219</v>
      </c>
      <c r="D73" s="14" t="s">
        <v>107</v>
      </c>
      <c r="E73" s="13" t="s">
        <v>108</v>
      </c>
      <c r="F73" s="11" t="s">
        <v>232</v>
      </c>
      <c r="G73" s="13" t="s">
        <v>233</v>
      </c>
      <c r="H73" s="13" t="s">
        <v>66</v>
      </c>
      <c r="I73" s="16">
        <v>44933</v>
      </c>
      <c r="J73" s="16" t="s">
        <v>58</v>
      </c>
      <c r="K73" s="17">
        <v>876.13850866999996</v>
      </c>
      <c r="L73" s="17">
        <v>0</v>
      </c>
      <c r="M73" s="17">
        <v>876.13850866999996</v>
      </c>
      <c r="N73" s="17">
        <v>82.786000000000001</v>
      </c>
      <c r="O73" s="17">
        <v>0</v>
      </c>
      <c r="P73" s="17">
        <v>0</v>
      </c>
      <c r="Q73" s="17">
        <v>82.786000000000001</v>
      </c>
      <c r="R73" s="17">
        <v>425</v>
      </c>
      <c r="S73" s="17">
        <v>0</v>
      </c>
      <c r="T73" s="17">
        <v>425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8">
        <v>0</v>
      </c>
    </row>
    <row r="74" spans="1:29" ht="116.25">
      <c r="A74" s="11">
        <v>71</v>
      </c>
      <c r="B74" s="12" t="s">
        <v>218</v>
      </c>
      <c r="C74" s="13" t="s">
        <v>219</v>
      </c>
      <c r="D74" s="14" t="s">
        <v>107</v>
      </c>
      <c r="E74" s="13" t="s">
        <v>108</v>
      </c>
      <c r="F74" s="11" t="s">
        <v>234</v>
      </c>
      <c r="G74" s="13" t="s">
        <v>235</v>
      </c>
      <c r="H74" s="13" t="s">
        <v>41</v>
      </c>
      <c r="I74" s="16">
        <v>45664</v>
      </c>
      <c r="J74" s="16" t="s">
        <v>42</v>
      </c>
      <c r="K74" s="17">
        <v>54.27</v>
      </c>
      <c r="L74" s="17">
        <v>0</v>
      </c>
      <c r="M74" s="17">
        <v>54.27</v>
      </c>
      <c r="N74" s="17">
        <v>14.669</v>
      </c>
      <c r="O74" s="17">
        <v>0</v>
      </c>
      <c r="P74" s="17">
        <v>0</v>
      </c>
      <c r="Q74" s="17">
        <v>14.669</v>
      </c>
      <c r="R74" s="17">
        <v>10.576000000000001</v>
      </c>
      <c r="S74" s="17">
        <v>0</v>
      </c>
      <c r="T74" s="17">
        <v>10.576000000000001</v>
      </c>
      <c r="U74" s="17">
        <v>10.057</v>
      </c>
      <c r="V74" s="17">
        <v>0</v>
      </c>
      <c r="W74" s="17">
        <v>10.057</v>
      </c>
      <c r="X74" s="17">
        <v>9.7200000000000006</v>
      </c>
      <c r="Y74" s="17">
        <v>0</v>
      </c>
      <c r="Z74" s="17">
        <v>9.7200000000000006</v>
      </c>
      <c r="AA74" s="17">
        <v>9.2469999999999999</v>
      </c>
      <c r="AB74" s="17">
        <v>0</v>
      </c>
      <c r="AC74" s="18">
        <v>9.2469999999999999</v>
      </c>
    </row>
    <row r="75" spans="1:29" ht="116.25">
      <c r="A75" s="11">
        <v>72</v>
      </c>
      <c r="B75" s="12" t="s">
        <v>218</v>
      </c>
      <c r="C75" s="13" t="s">
        <v>219</v>
      </c>
      <c r="D75" s="14" t="s">
        <v>107</v>
      </c>
      <c r="E75" s="13" t="s">
        <v>108</v>
      </c>
      <c r="F75" s="11" t="s">
        <v>236</v>
      </c>
      <c r="G75" s="13" t="s">
        <v>237</v>
      </c>
      <c r="H75" s="13" t="s">
        <v>45</v>
      </c>
      <c r="I75" s="16">
        <v>42552</v>
      </c>
      <c r="J75" s="16">
        <v>46203</v>
      </c>
      <c r="K75" s="17">
        <v>0</v>
      </c>
      <c r="L75" s="17">
        <v>239</v>
      </c>
      <c r="M75" s="17">
        <v>239</v>
      </c>
      <c r="N75" s="17">
        <v>0</v>
      </c>
      <c r="O75" s="17">
        <v>0</v>
      </c>
      <c r="P75" s="17">
        <v>98.55</v>
      </c>
      <c r="Q75" s="17">
        <v>98.55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8">
        <v>0</v>
      </c>
    </row>
    <row r="76" spans="1:29" ht="116.25">
      <c r="A76" s="11">
        <v>73</v>
      </c>
      <c r="B76" s="12" t="s">
        <v>218</v>
      </c>
      <c r="C76" s="13" t="s">
        <v>219</v>
      </c>
      <c r="D76" s="14" t="s">
        <v>107</v>
      </c>
      <c r="E76" s="13" t="s">
        <v>108</v>
      </c>
      <c r="F76" s="11" t="s">
        <v>238</v>
      </c>
      <c r="G76" s="13" t="s">
        <v>239</v>
      </c>
      <c r="H76" s="13" t="s">
        <v>45</v>
      </c>
      <c r="I76" s="16">
        <v>45298</v>
      </c>
      <c r="J76" s="16">
        <v>47299</v>
      </c>
      <c r="K76" s="17">
        <v>174.8</v>
      </c>
      <c r="L76" s="17">
        <v>0</v>
      </c>
      <c r="M76" s="17">
        <v>174.8</v>
      </c>
      <c r="N76" s="17">
        <v>35.799999999999997</v>
      </c>
      <c r="O76" s="17">
        <v>0</v>
      </c>
      <c r="P76" s="17">
        <v>0</v>
      </c>
      <c r="Q76" s="17">
        <v>35.799999999999997</v>
      </c>
      <c r="R76" s="17">
        <v>52.95</v>
      </c>
      <c r="S76" s="17">
        <v>0</v>
      </c>
      <c r="T76" s="17">
        <v>52.95</v>
      </c>
      <c r="U76" s="17">
        <v>47.3</v>
      </c>
      <c r="V76" s="17">
        <v>0</v>
      </c>
      <c r="W76" s="17">
        <v>47.3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</row>
    <row r="77" spans="1:29" ht="116.25">
      <c r="A77" s="11">
        <v>74</v>
      </c>
      <c r="B77" s="12" t="s">
        <v>218</v>
      </c>
      <c r="C77" s="13" t="s">
        <v>219</v>
      </c>
      <c r="D77" s="14" t="s">
        <v>107</v>
      </c>
      <c r="E77" s="13" t="s">
        <v>108</v>
      </c>
      <c r="F77" s="15" t="s">
        <v>240</v>
      </c>
      <c r="G77" s="13" t="s">
        <v>241</v>
      </c>
      <c r="H77" s="13" t="s">
        <v>45</v>
      </c>
      <c r="I77" s="16">
        <v>45474</v>
      </c>
      <c r="J77" s="16">
        <v>47299</v>
      </c>
      <c r="K77" s="17">
        <v>0</v>
      </c>
      <c r="L77" s="17">
        <v>437.8</v>
      </c>
      <c r="M77" s="17">
        <v>437.8</v>
      </c>
      <c r="N77" s="17">
        <v>1</v>
      </c>
      <c r="O77" s="17">
        <v>0</v>
      </c>
      <c r="P77" s="17">
        <v>21.8</v>
      </c>
      <c r="Q77" s="17">
        <v>22.8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</row>
    <row r="78" spans="1:29" ht="116.25">
      <c r="A78" s="11">
        <v>75</v>
      </c>
      <c r="B78" s="12" t="s">
        <v>218</v>
      </c>
      <c r="C78" s="13" t="s">
        <v>219</v>
      </c>
      <c r="D78" s="14" t="s">
        <v>107</v>
      </c>
      <c r="E78" s="13" t="s">
        <v>108</v>
      </c>
      <c r="F78" s="11" t="s">
        <v>242</v>
      </c>
      <c r="G78" s="13" t="s">
        <v>243</v>
      </c>
      <c r="H78" s="13" t="s">
        <v>45</v>
      </c>
      <c r="I78" s="16">
        <v>45474</v>
      </c>
      <c r="J78" s="16">
        <v>47299</v>
      </c>
      <c r="K78" s="17">
        <v>2060.8000000000002</v>
      </c>
      <c r="L78" s="17">
        <v>0</v>
      </c>
      <c r="M78" s="17">
        <v>2060.8000000000002</v>
      </c>
      <c r="N78" s="17">
        <v>751</v>
      </c>
      <c r="O78" s="17">
        <v>0</v>
      </c>
      <c r="P78" s="17">
        <v>0</v>
      </c>
      <c r="Q78" s="17">
        <v>751</v>
      </c>
      <c r="R78" s="17">
        <v>755</v>
      </c>
      <c r="S78" s="17">
        <v>0</v>
      </c>
      <c r="T78" s="17">
        <v>755</v>
      </c>
      <c r="U78" s="17">
        <v>501.8</v>
      </c>
      <c r="V78" s="17">
        <v>0</v>
      </c>
      <c r="W78" s="17">
        <v>501.8</v>
      </c>
      <c r="X78" s="17">
        <v>127.3</v>
      </c>
      <c r="Y78" s="17">
        <v>0</v>
      </c>
      <c r="Z78" s="17">
        <v>127.3</v>
      </c>
      <c r="AA78" s="17">
        <v>0</v>
      </c>
      <c r="AB78" s="17">
        <v>0</v>
      </c>
      <c r="AC78" s="17">
        <v>0</v>
      </c>
    </row>
    <row r="79" spans="1:29" ht="116.25">
      <c r="A79" s="11">
        <v>76</v>
      </c>
      <c r="B79" s="12" t="s">
        <v>218</v>
      </c>
      <c r="C79" s="13" t="s">
        <v>219</v>
      </c>
      <c r="D79" s="14" t="s">
        <v>107</v>
      </c>
      <c r="E79" s="13" t="s">
        <v>108</v>
      </c>
      <c r="F79" s="11" t="s">
        <v>244</v>
      </c>
      <c r="G79" s="13" t="s">
        <v>245</v>
      </c>
      <c r="H79" s="13" t="s">
        <v>45</v>
      </c>
      <c r="I79" s="16">
        <v>45664</v>
      </c>
      <c r="J79" s="16" t="s">
        <v>113</v>
      </c>
      <c r="K79" s="17">
        <v>40.126999999999995</v>
      </c>
      <c r="L79" s="17">
        <v>196.62700000000001</v>
      </c>
      <c r="M79" s="17">
        <v>236.75400000000002</v>
      </c>
      <c r="N79" s="17">
        <v>0.95</v>
      </c>
      <c r="O79" s="17">
        <v>0</v>
      </c>
      <c r="P79" s="17">
        <v>0</v>
      </c>
      <c r="Q79" s="17">
        <v>0.95</v>
      </c>
      <c r="R79" s="17">
        <v>37.063999999999993</v>
      </c>
      <c r="S79" s="17">
        <v>49.593000000000004</v>
      </c>
      <c r="T79" s="17">
        <v>86.656999999999996</v>
      </c>
      <c r="U79" s="17">
        <v>0.95</v>
      </c>
      <c r="V79" s="17">
        <v>133.30699999999999</v>
      </c>
      <c r="W79" s="17">
        <v>134.25699999999998</v>
      </c>
      <c r="X79" s="17">
        <v>1.163</v>
      </c>
      <c r="Y79" s="17">
        <v>32.771000000000001</v>
      </c>
      <c r="Z79" s="17">
        <v>33.933999999999997</v>
      </c>
      <c r="AA79" s="17">
        <v>0</v>
      </c>
      <c r="AB79" s="17">
        <v>0</v>
      </c>
      <c r="AC79" s="17">
        <v>0</v>
      </c>
    </row>
    <row r="80" spans="1:29" ht="116.25">
      <c r="A80" s="11">
        <v>77</v>
      </c>
      <c r="B80" s="12" t="s">
        <v>218</v>
      </c>
      <c r="C80" s="13" t="s">
        <v>219</v>
      </c>
      <c r="D80" s="14" t="s">
        <v>107</v>
      </c>
      <c r="E80" s="13" t="s">
        <v>108</v>
      </c>
      <c r="F80" s="15" t="s">
        <v>246</v>
      </c>
      <c r="G80" s="13" t="s">
        <v>247</v>
      </c>
      <c r="H80" s="13" t="s">
        <v>45</v>
      </c>
      <c r="I80" s="16">
        <v>45664</v>
      </c>
      <c r="J80" s="16" t="s">
        <v>113</v>
      </c>
      <c r="K80" s="17">
        <v>90.7</v>
      </c>
      <c r="L80" s="17">
        <v>437.40000000000003</v>
      </c>
      <c r="M80" s="17">
        <v>528.1</v>
      </c>
      <c r="N80" s="17">
        <v>48.6</v>
      </c>
      <c r="O80" s="17">
        <v>0</v>
      </c>
      <c r="P80" s="17">
        <v>187.5</v>
      </c>
      <c r="Q80" s="17">
        <v>236.1</v>
      </c>
      <c r="R80" s="17">
        <v>30.1</v>
      </c>
      <c r="S80" s="17">
        <v>156.19999999999999</v>
      </c>
      <c r="T80" s="17">
        <v>186.29999999999998</v>
      </c>
      <c r="U80" s="17">
        <v>12</v>
      </c>
      <c r="V80" s="17">
        <v>93</v>
      </c>
      <c r="W80" s="17">
        <v>105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</row>
    <row r="81" spans="1:29" ht="116.25">
      <c r="A81" s="11">
        <v>78</v>
      </c>
      <c r="B81" s="12" t="s">
        <v>248</v>
      </c>
      <c r="C81" s="13" t="s">
        <v>249</v>
      </c>
      <c r="D81" s="14" t="s">
        <v>250</v>
      </c>
      <c r="E81" s="13" t="s">
        <v>251</v>
      </c>
      <c r="F81" s="11" t="s">
        <v>252</v>
      </c>
      <c r="G81" s="13" t="s">
        <v>253</v>
      </c>
      <c r="H81" s="13" t="s">
        <v>45</v>
      </c>
      <c r="I81" s="16">
        <v>42742</v>
      </c>
      <c r="J81" s="28" t="s">
        <v>98</v>
      </c>
      <c r="K81" s="17">
        <v>9.99</v>
      </c>
      <c r="L81" s="17">
        <v>49.487870000000001</v>
      </c>
      <c r="M81" s="17">
        <v>59.477870000000003</v>
      </c>
      <c r="N81" s="17">
        <v>9.99</v>
      </c>
      <c r="O81" s="17">
        <v>0</v>
      </c>
      <c r="P81" s="17">
        <v>49.487870000000001</v>
      </c>
      <c r="Q81" s="17">
        <v>59.477870000000003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</row>
    <row r="82" spans="1:29" ht="116.25">
      <c r="A82" s="11">
        <v>79</v>
      </c>
      <c r="B82" s="12" t="s">
        <v>248</v>
      </c>
      <c r="C82" s="13" t="s">
        <v>249</v>
      </c>
      <c r="D82" s="14" t="s">
        <v>250</v>
      </c>
      <c r="E82" s="13" t="s">
        <v>251</v>
      </c>
      <c r="F82" s="11" t="s">
        <v>254</v>
      </c>
      <c r="G82" s="13" t="s">
        <v>255</v>
      </c>
      <c r="H82" s="13" t="s">
        <v>45</v>
      </c>
      <c r="I82" s="16">
        <v>43837</v>
      </c>
      <c r="J82" s="28" t="s">
        <v>58</v>
      </c>
      <c r="K82" s="17">
        <v>118.64</v>
      </c>
      <c r="L82" s="17">
        <v>1370.185184319</v>
      </c>
      <c r="M82" s="17">
        <v>1488.8251843190001</v>
      </c>
      <c r="N82" s="17">
        <v>98</v>
      </c>
      <c r="O82" s="17">
        <v>0</v>
      </c>
      <c r="P82" s="17">
        <v>0</v>
      </c>
      <c r="Q82" s="17">
        <v>98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8">
        <v>0</v>
      </c>
    </row>
    <row r="83" spans="1:29" ht="116.25">
      <c r="A83" s="11">
        <v>80</v>
      </c>
      <c r="B83" s="12" t="s">
        <v>248</v>
      </c>
      <c r="C83" s="13" t="s">
        <v>249</v>
      </c>
      <c r="D83" s="14" t="s">
        <v>250</v>
      </c>
      <c r="E83" s="13" t="s">
        <v>251</v>
      </c>
      <c r="F83" s="11" t="s">
        <v>256</v>
      </c>
      <c r="G83" s="13" t="s">
        <v>257</v>
      </c>
      <c r="H83" s="13" t="s">
        <v>45</v>
      </c>
      <c r="I83" s="16">
        <v>43837</v>
      </c>
      <c r="J83" s="28" t="s">
        <v>80</v>
      </c>
      <c r="K83" s="17">
        <v>355.46</v>
      </c>
      <c r="L83" s="17">
        <v>0</v>
      </c>
      <c r="M83" s="17">
        <v>355.46</v>
      </c>
      <c r="N83" s="17">
        <v>122.20660910399999</v>
      </c>
      <c r="O83" s="17">
        <v>0</v>
      </c>
      <c r="P83" s="17">
        <v>0</v>
      </c>
      <c r="Q83" s="17">
        <v>122.20660910399999</v>
      </c>
      <c r="R83" s="17">
        <v>5</v>
      </c>
      <c r="S83" s="17">
        <v>0</v>
      </c>
      <c r="T83" s="17">
        <v>5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8">
        <v>0</v>
      </c>
    </row>
    <row r="84" spans="1:29" ht="116.25">
      <c r="A84" s="11">
        <v>81</v>
      </c>
      <c r="B84" s="12" t="s">
        <v>248</v>
      </c>
      <c r="C84" s="13" t="s">
        <v>249</v>
      </c>
      <c r="D84" s="14" t="s">
        <v>250</v>
      </c>
      <c r="E84" s="13" t="s">
        <v>251</v>
      </c>
      <c r="F84" s="11" t="s">
        <v>258</v>
      </c>
      <c r="G84" s="13" t="s">
        <v>259</v>
      </c>
      <c r="H84" s="13" t="s">
        <v>41</v>
      </c>
      <c r="I84" s="16">
        <v>45664</v>
      </c>
      <c r="J84" s="16" t="s">
        <v>42</v>
      </c>
      <c r="K84" s="17">
        <v>15</v>
      </c>
      <c r="L84" s="17">
        <v>0</v>
      </c>
      <c r="M84" s="17">
        <v>15</v>
      </c>
      <c r="N84" s="17">
        <v>1.5</v>
      </c>
      <c r="O84" s="17">
        <v>0</v>
      </c>
      <c r="P84" s="17">
        <v>0</v>
      </c>
      <c r="Q84" s="17">
        <v>1.5</v>
      </c>
      <c r="R84" s="17">
        <v>3.5</v>
      </c>
      <c r="S84" s="17">
        <v>0</v>
      </c>
      <c r="T84" s="17">
        <v>3.5</v>
      </c>
      <c r="U84" s="17">
        <v>4.5</v>
      </c>
      <c r="V84" s="17">
        <v>0</v>
      </c>
      <c r="W84" s="17">
        <v>4.5</v>
      </c>
      <c r="X84" s="17">
        <v>3.5</v>
      </c>
      <c r="Y84" s="17">
        <v>0</v>
      </c>
      <c r="Z84" s="17">
        <v>3.5</v>
      </c>
      <c r="AA84" s="17">
        <v>2</v>
      </c>
      <c r="AB84" s="17">
        <v>0</v>
      </c>
      <c r="AC84" s="18">
        <v>2</v>
      </c>
    </row>
    <row r="85" spans="1:29" ht="116.25">
      <c r="A85" s="11">
        <v>82</v>
      </c>
      <c r="B85" s="12" t="s">
        <v>248</v>
      </c>
      <c r="C85" s="13" t="s">
        <v>249</v>
      </c>
      <c r="D85" s="14" t="s">
        <v>250</v>
      </c>
      <c r="E85" s="13" t="s">
        <v>251</v>
      </c>
      <c r="F85" s="11" t="s">
        <v>260</v>
      </c>
      <c r="G85" s="13" t="s">
        <v>261</v>
      </c>
      <c r="H85" s="13" t="s">
        <v>45</v>
      </c>
      <c r="I85" s="16">
        <v>43837</v>
      </c>
      <c r="J85" s="28" t="s">
        <v>58</v>
      </c>
      <c r="K85" s="17">
        <v>104.4</v>
      </c>
      <c r="L85" s="17">
        <v>86</v>
      </c>
      <c r="M85" s="17">
        <v>190.4</v>
      </c>
      <c r="N85" s="17">
        <v>46</v>
      </c>
      <c r="O85" s="17">
        <v>0</v>
      </c>
      <c r="P85" s="17">
        <v>0</v>
      </c>
      <c r="Q85" s="17">
        <v>46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8">
        <v>0</v>
      </c>
    </row>
    <row r="86" spans="1:29" ht="116.25">
      <c r="A86" s="11">
        <v>83</v>
      </c>
      <c r="B86" s="12" t="s">
        <v>248</v>
      </c>
      <c r="C86" s="13" t="s">
        <v>249</v>
      </c>
      <c r="D86" s="14" t="s">
        <v>250</v>
      </c>
      <c r="E86" s="13" t="s">
        <v>251</v>
      </c>
      <c r="F86" s="11" t="s">
        <v>262</v>
      </c>
      <c r="G86" s="13" t="s">
        <v>263</v>
      </c>
      <c r="H86" s="13" t="s">
        <v>45</v>
      </c>
      <c r="I86" s="16">
        <v>44203</v>
      </c>
      <c r="J86" s="16" t="s">
        <v>46</v>
      </c>
      <c r="K86" s="17">
        <v>911.4</v>
      </c>
      <c r="L86" s="17">
        <v>0</v>
      </c>
      <c r="M86" s="17">
        <v>911.4</v>
      </c>
      <c r="N86" s="17">
        <v>105</v>
      </c>
      <c r="O86" s="17">
        <v>0</v>
      </c>
      <c r="P86" s="17">
        <v>0</v>
      </c>
      <c r="Q86" s="17">
        <v>105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8">
        <v>0</v>
      </c>
    </row>
    <row r="87" spans="1:29" ht="116.25">
      <c r="A87" s="11">
        <v>84</v>
      </c>
      <c r="B87" s="12" t="s">
        <v>248</v>
      </c>
      <c r="C87" s="13" t="s">
        <v>249</v>
      </c>
      <c r="D87" s="14" t="s">
        <v>250</v>
      </c>
      <c r="E87" s="13" t="s">
        <v>251</v>
      </c>
      <c r="F87" s="11" t="s">
        <v>264</v>
      </c>
      <c r="G87" s="13" t="s">
        <v>265</v>
      </c>
      <c r="H87" s="13" t="s">
        <v>45</v>
      </c>
      <c r="I87" s="16">
        <v>44203</v>
      </c>
      <c r="J87" s="16" t="s">
        <v>46</v>
      </c>
      <c r="K87" s="17">
        <v>251.8</v>
      </c>
      <c r="L87" s="17">
        <v>0</v>
      </c>
      <c r="M87" s="17">
        <v>251.8</v>
      </c>
      <c r="N87" s="17">
        <v>186.7</v>
      </c>
      <c r="O87" s="17">
        <v>0</v>
      </c>
      <c r="P87" s="17">
        <v>0</v>
      </c>
      <c r="Q87" s="17">
        <v>186.7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8">
        <v>0</v>
      </c>
    </row>
    <row r="88" spans="1:29" ht="116.25">
      <c r="A88" s="11">
        <v>85</v>
      </c>
      <c r="B88" s="12" t="s">
        <v>248</v>
      </c>
      <c r="C88" s="13" t="s">
        <v>249</v>
      </c>
      <c r="D88" s="14" t="s">
        <v>250</v>
      </c>
      <c r="E88" s="13" t="s">
        <v>251</v>
      </c>
      <c r="F88" s="11" t="s">
        <v>266</v>
      </c>
      <c r="G88" s="13" t="s">
        <v>267</v>
      </c>
      <c r="H88" s="13" t="s">
        <v>45</v>
      </c>
      <c r="I88" s="16">
        <v>44568</v>
      </c>
      <c r="J88" s="16" t="s">
        <v>55</v>
      </c>
      <c r="K88" s="17">
        <v>153.91</v>
      </c>
      <c r="L88" s="17">
        <v>0</v>
      </c>
      <c r="M88" s="17">
        <v>153.91</v>
      </c>
      <c r="N88" s="17">
        <v>40</v>
      </c>
      <c r="O88" s="17">
        <v>0</v>
      </c>
      <c r="P88" s="17">
        <v>0</v>
      </c>
      <c r="Q88" s="17">
        <v>40</v>
      </c>
      <c r="R88" s="17">
        <v>20</v>
      </c>
      <c r="S88" s="17">
        <v>0</v>
      </c>
      <c r="T88" s="17">
        <v>20</v>
      </c>
      <c r="U88" s="17">
        <v>20</v>
      </c>
      <c r="V88" s="17">
        <v>0</v>
      </c>
      <c r="W88" s="17">
        <v>20</v>
      </c>
      <c r="X88" s="17">
        <v>10</v>
      </c>
      <c r="Y88" s="17">
        <v>0</v>
      </c>
      <c r="Z88" s="17">
        <v>10</v>
      </c>
      <c r="AA88" s="17">
        <v>0</v>
      </c>
      <c r="AB88" s="17">
        <v>0</v>
      </c>
      <c r="AC88" s="18">
        <v>0</v>
      </c>
    </row>
    <row r="89" spans="1:29" ht="116.25">
      <c r="A89" s="11">
        <v>86</v>
      </c>
      <c r="B89" s="12" t="s">
        <v>248</v>
      </c>
      <c r="C89" s="13" t="s">
        <v>249</v>
      </c>
      <c r="D89" s="14" t="s">
        <v>250</v>
      </c>
      <c r="E89" s="13" t="s">
        <v>251</v>
      </c>
      <c r="F89" s="11" t="s">
        <v>268</v>
      </c>
      <c r="G89" s="13" t="s">
        <v>269</v>
      </c>
      <c r="H89" s="13" t="s">
        <v>45</v>
      </c>
      <c r="I89" s="16">
        <v>41456</v>
      </c>
      <c r="J89" s="28" t="s">
        <v>98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8">
        <v>0</v>
      </c>
    </row>
    <row r="90" spans="1:29" ht="116.25">
      <c r="A90" s="11">
        <v>87</v>
      </c>
      <c r="B90" s="12" t="s">
        <v>248</v>
      </c>
      <c r="C90" s="13" t="s">
        <v>249</v>
      </c>
      <c r="D90" s="14" t="s">
        <v>250</v>
      </c>
      <c r="E90" s="13" t="s">
        <v>251</v>
      </c>
      <c r="F90" s="11" t="s">
        <v>270</v>
      </c>
      <c r="G90" s="13" t="s">
        <v>271</v>
      </c>
      <c r="H90" s="13" t="s">
        <v>45</v>
      </c>
      <c r="I90" s="16">
        <v>42917</v>
      </c>
      <c r="J90" s="28" t="s">
        <v>98</v>
      </c>
      <c r="K90" s="17">
        <v>1232.871265942</v>
      </c>
      <c r="L90" s="17">
        <v>0</v>
      </c>
      <c r="M90" s="17">
        <v>1232.871265942</v>
      </c>
      <c r="N90" s="17">
        <v>66.697500000000005</v>
      </c>
      <c r="O90" s="17">
        <v>3.6974999999999998</v>
      </c>
      <c r="P90" s="17">
        <v>0</v>
      </c>
      <c r="Q90" s="17">
        <v>66.697500000000005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8">
        <v>0</v>
      </c>
    </row>
    <row r="91" spans="1:29" ht="116.25">
      <c r="A91" s="11">
        <v>88</v>
      </c>
      <c r="B91" s="12" t="s">
        <v>248</v>
      </c>
      <c r="C91" s="13" t="s">
        <v>249</v>
      </c>
      <c r="D91" s="14" t="s">
        <v>250</v>
      </c>
      <c r="E91" s="13" t="s">
        <v>251</v>
      </c>
      <c r="F91" s="11" t="s">
        <v>272</v>
      </c>
      <c r="G91" s="13" t="s">
        <v>273</v>
      </c>
      <c r="H91" s="13" t="s">
        <v>45</v>
      </c>
      <c r="I91" s="16">
        <v>43647</v>
      </c>
      <c r="J91" s="28" t="s">
        <v>98</v>
      </c>
      <c r="K91" s="17">
        <v>370.7</v>
      </c>
      <c r="L91" s="17">
        <v>0</v>
      </c>
      <c r="M91" s="17">
        <v>370.7</v>
      </c>
      <c r="N91" s="17">
        <v>47.378549976999999</v>
      </c>
      <c r="O91" s="17">
        <v>0</v>
      </c>
      <c r="P91" s="17">
        <v>0</v>
      </c>
      <c r="Q91" s="17">
        <v>47.378549976999999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</row>
    <row r="92" spans="1:29" ht="116.25">
      <c r="A92" s="11">
        <v>89</v>
      </c>
      <c r="B92" s="12" t="s">
        <v>248</v>
      </c>
      <c r="C92" s="13" t="s">
        <v>249</v>
      </c>
      <c r="D92" s="14" t="s">
        <v>250</v>
      </c>
      <c r="E92" s="13" t="s">
        <v>251</v>
      </c>
      <c r="F92" s="11" t="s">
        <v>274</v>
      </c>
      <c r="G92" s="13" t="s">
        <v>275</v>
      </c>
      <c r="H92" s="13" t="s">
        <v>45</v>
      </c>
      <c r="I92" s="16">
        <v>37803</v>
      </c>
      <c r="J92" s="28">
        <v>46203</v>
      </c>
      <c r="K92" s="17">
        <v>0</v>
      </c>
      <c r="L92" s="17">
        <v>226.34258119200001</v>
      </c>
      <c r="M92" s="17">
        <v>226.34258119200001</v>
      </c>
      <c r="N92" s="17">
        <v>0</v>
      </c>
      <c r="O92" s="17">
        <v>0</v>
      </c>
      <c r="P92" s="17">
        <v>26.100941226</v>
      </c>
      <c r="Q92" s="17">
        <v>26.100941226</v>
      </c>
      <c r="R92" s="17">
        <v>0</v>
      </c>
      <c r="S92" s="17">
        <v>79.219903417200001</v>
      </c>
      <c r="T92" s="17">
        <v>79.219903417200001</v>
      </c>
      <c r="U92" s="17">
        <v>0</v>
      </c>
      <c r="V92" s="17">
        <v>67.902774357599995</v>
      </c>
      <c r="W92" s="17">
        <v>67.902774357599995</v>
      </c>
      <c r="X92" s="17">
        <v>0</v>
      </c>
      <c r="Y92" s="17">
        <v>40.475735567589446</v>
      </c>
      <c r="Z92" s="17">
        <v>40.475735567589446</v>
      </c>
      <c r="AA92" s="17">
        <v>0</v>
      </c>
      <c r="AB92" s="17">
        <v>27.161109743039997</v>
      </c>
      <c r="AC92" s="17">
        <v>27.161109743039997</v>
      </c>
    </row>
    <row r="93" spans="1:29" ht="116.25">
      <c r="A93" s="11">
        <v>90</v>
      </c>
      <c r="B93" s="12" t="s">
        <v>248</v>
      </c>
      <c r="C93" s="13" t="s">
        <v>249</v>
      </c>
      <c r="D93" s="14" t="s">
        <v>250</v>
      </c>
      <c r="E93" s="13" t="s">
        <v>251</v>
      </c>
      <c r="F93" s="11" t="s">
        <v>276</v>
      </c>
      <c r="G93" s="13" t="s">
        <v>277</v>
      </c>
      <c r="H93" s="13" t="s">
        <v>45</v>
      </c>
      <c r="I93" s="16">
        <v>37628</v>
      </c>
      <c r="J93" s="28" t="s">
        <v>98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</row>
    <row r="94" spans="1:29" ht="116.25">
      <c r="A94" s="11">
        <v>91</v>
      </c>
      <c r="B94" s="12" t="s">
        <v>248</v>
      </c>
      <c r="C94" s="13" t="s">
        <v>249</v>
      </c>
      <c r="D94" s="14" t="s">
        <v>250</v>
      </c>
      <c r="E94" s="13" t="s">
        <v>251</v>
      </c>
      <c r="F94" s="11" t="s">
        <v>278</v>
      </c>
      <c r="G94" s="13" t="s">
        <v>279</v>
      </c>
      <c r="H94" s="13" t="s">
        <v>45</v>
      </c>
      <c r="I94" s="16">
        <v>40247</v>
      </c>
      <c r="J94" s="16">
        <v>46203</v>
      </c>
      <c r="K94" s="17">
        <v>0</v>
      </c>
      <c r="L94" s="17">
        <v>3000</v>
      </c>
      <c r="M94" s="17">
        <v>3000</v>
      </c>
      <c r="N94" s="17">
        <v>0</v>
      </c>
      <c r="O94" s="17">
        <v>0</v>
      </c>
      <c r="P94" s="17">
        <v>345</v>
      </c>
      <c r="Q94" s="17">
        <v>345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</row>
    <row r="95" spans="1:29" ht="116.25">
      <c r="A95" s="11">
        <v>92</v>
      </c>
      <c r="B95" s="12" t="s">
        <v>248</v>
      </c>
      <c r="C95" s="13" t="s">
        <v>249</v>
      </c>
      <c r="D95" s="14" t="s">
        <v>250</v>
      </c>
      <c r="E95" s="13" t="s">
        <v>251</v>
      </c>
      <c r="F95" s="11" t="s">
        <v>280</v>
      </c>
      <c r="G95" s="13" t="s">
        <v>281</v>
      </c>
      <c r="H95" s="13" t="s">
        <v>45</v>
      </c>
      <c r="I95" s="16">
        <v>41821</v>
      </c>
      <c r="J95" s="16">
        <v>46203</v>
      </c>
      <c r="K95" s="17">
        <v>136.9</v>
      </c>
      <c r="L95" s="17">
        <v>0</v>
      </c>
      <c r="M95" s="17">
        <v>136.9</v>
      </c>
      <c r="N95" s="17">
        <v>15</v>
      </c>
      <c r="O95" s="17">
        <v>0</v>
      </c>
      <c r="P95" s="17">
        <v>0</v>
      </c>
      <c r="Q95" s="17">
        <v>15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</row>
    <row r="96" spans="1:29" ht="116.25">
      <c r="A96" s="11">
        <v>93</v>
      </c>
      <c r="B96" s="12" t="s">
        <v>248</v>
      </c>
      <c r="C96" s="13" t="s">
        <v>249</v>
      </c>
      <c r="D96" s="14" t="s">
        <v>250</v>
      </c>
      <c r="E96" s="13" t="s">
        <v>251</v>
      </c>
      <c r="F96" s="11" t="s">
        <v>282</v>
      </c>
      <c r="G96" s="13" t="s">
        <v>283</v>
      </c>
      <c r="H96" s="13" t="s">
        <v>45</v>
      </c>
      <c r="I96" s="16">
        <v>41821</v>
      </c>
      <c r="J96" s="16">
        <v>46203</v>
      </c>
      <c r="K96" s="17">
        <v>0</v>
      </c>
      <c r="L96" s="17">
        <v>545.70000000000005</v>
      </c>
      <c r="M96" s="17">
        <v>545.70000000000005</v>
      </c>
      <c r="N96" s="17">
        <v>1E-3</v>
      </c>
      <c r="O96" s="17">
        <v>0</v>
      </c>
      <c r="P96" s="17">
        <v>0</v>
      </c>
      <c r="Q96" s="17">
        <v>1E-3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8">
        <v>0</v>
      </c>
    </row>
    <row r="97" spans="1:29" ht="116.25">
      <c r="A97" s="11">
        <v>94</v>
      </c>
      <c r="B97" s="12" t="s">
        <v>248</v>
      </c>
      <c r="C97" s="13" t="s">
        <v>249</v>
      </c>
      <c r="D97" s="14" t="s">
        <v>250</v>
      </c>
      <c r="E97" s="13" t="s">
        <v>251</v>
      </c>
      <c r="F97" s="11" t="s">
        <v>284</v>
      </c>
      <c r="G97" s="13" t="s">
        <v>285</v>
      </c>
      <c r="H97" s="13" t="s">
        <v>45</v>
      </c>
      <c r="I97" s="16">
        <v>41646</v>
      </c>
      <c r="J97" s="16" t="s">
        <v>98</v>
      </c>
      <c r="K97" s="17">
        <v>0</v>
      </c>
      <c r="L97" s="17">
        <v>2300</v>
      </c>
      <c r="M97" s="17">
        <v>2300</v>
      </c>
      <c r="N97" s="17">
        <v>0</v>
      </c>
      <c r="O97" s="17">
        <v>0</v>
      </c>
      <c r="P97" s="17">
        <v>261.95</v>
      </c>
      <c r="Q97" s="17">
        <v>261.95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  <c r="AC97" s="17">
        <v>0</v>
      </c>
    </row>
    <row r="98" spans="1:29" ht="116.25">
      <c r="A98" s="11">
        <v>95</v>
      </c>
      <c r="B98" s="12" t="s">
        <v>248</v>
      </c>
      <c r="C98" s="13" t="s">
        <v>249</v>
      </c>
      <c r="D98" s="14" t="s">
        <v>250</v>
      </c>
      <c r="E98" s="13" t="s">
        <v>251</v>
      </c>
      <c r="F98" s="11" t="s">
        <v>286</v>
      </c>
      <c r="G98" s="13" t="s">
        <v>287</v>
      </c>
      <c r="H98" s="13" t="s">
        <v>45</v>
      </c>
      <c r="I98" s="16">
        <v>41821</v>
      </c>
      <c r="J98" s="16">
        <v>46203</v>
      </c>
      <c r="K98" s="17">
        <v>212.39805901400001</v>
      </c>
      <c r="L98" s="17">
        <v>0</v>
      </c>
      <c r="M98" s="17">
        <v>212.39805901400001</v>
      </c>
      <c r="N98" s="17">
        <v>66.806128528000002</v>
      </c>
      <c r="O98" s="17">
        <v>13.706613773999999</v>
      </c>
      <c r="P98" s="17">
        <v>0</v>
      </c>
      <c r="Q98" s="17">
        <v>66.806128528000002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</row>
    <row r="99" spans="1:29" ht="116.25">
      <c r="A99" s="11">
        <v>96</v>
      </c>
      <c r="B99" s="12" t="s">
        <v>248</v>
      </c>
      <c r="C99" s="13" t="s">
        <v>249</v>
      </c>
      <c r="D99" s="14" t="s">
        <v>250</v>
      </c>
      <c r="E99" s="13" t="s">
        <v>251</v>
      </c>
      <c r="F99" s="11" t="s">
        <v>288</v>
      </c>
      <c r="G99" s="13" t="s">
        <v>289</v>
      </c>
      <c r="H99" s="13" t="s">
        <v>45</v>
      </c>
      <c r="I99" s="16">
        <v>41729</v>
      </c>
      <c r="J99" s="16">
        <v>46203</v>
      </c>
      <c r="K99" s="17">
        <v>258.82369411000002</v>
      </c>
      <c r="L99" s="17">
        <v>0</v>
      </c>
      <c r="M99" s="17">
        <v>258.82369411000002</v>
      </c>
      <c r="N99" s="17">
        <v>110.902682544</v>
      </c>
      <c r="O99" s="17">
        <v>46.196759016999998</v>
      </c>
      <c r="P99" s="17">
        <v>0</v>
      </c>
      <c r="Q99" s="17">
        <v>110.902682544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</row>
    <row r="100" spans="1:29" ht="116.25">
      <c r="A100" s="11">
        <v>97</v>
      </c>
      <c r="B100" s="25" t="s">
        <v>248</v>
      </c>
      <c r="C100" s="26" t="s">
        <v>249</v>
      </c>
      <c r="D100" s="14" t="s">
        <v>250</v>
      </c>
      <c r="E100" s="13" t="s">
        <v>251</v>
      </c>
      <c r="F100" s="11" t="s">
        <v>290</v>
      </c>
      <c r="G100" s="26" t="s">
        <v>291</v>
      </c>
      <c r="H100" s="26" t="s">
        <v>45</v>
      </c>
      <c r="I100" s="28">
        <v>41821</v>
      </c>
      <c r="J100" s="28">
        <v>46568</v>
      </c>
      <c r="K100" s="29">
        <v>0</v>
      </c>
      <c r="L100" s="29">
        <v>622.6</v>
      </c>
      <c r="M100" s="29">
        <v>622.6</v>
      </c>
      <c r="N100" s="29">
        <v>0</v>
      </c>
      <c r="O100" s="29">
        <v>0</v>
      </c>
      <c r="P100" s="29">
        <v>332.32293182699999</v>
      </c>
      <c r="Q100" s="29">
        <v>332.32293182699999</v>
      </c>
      <c r="R100" s="29">
        <v>0</v>
      </c>
      <c r="S100" s="29">
        <v>198.25</v>
      </c>
      <c r="T100" s="29">
        <v>198.25</v>
      </c>
      <c r="U100" s="29">
        <v>0</v>
      </c>
      <c r="V100" s="29">
        <v>186.25</v>
      </c>
      <c r="W100" s="29">
        <v>186.25</v>
      </c>
      <c r="X100" s="29">
        <v>0</v>
      </c>
      <c r="Y100" s="29">
        <v>77.430000000000007</v>
      </c>
      <c r="Z100" s="29">
        <v>77.430000000000007</v>
      </c>
      <c r="AA100" s="29">
        <v>0</v>
      </c>
      <c r="AB100" s="29">
        <v>0</v>
      </c>
      <c r="AC100" s="29">
        <v>0</v>
      </c>
    </row>
    <row r="101" spans="1:29" s="30" customFormat="1" ht="116.25">
      <c r="A101" s="11">
        <v>98</v>
      </c>
      <c r="B101" s="12" t="s">
        <v>248</v>
      </c>
      <c r="C101" s="13" t="s">
        <v>249</v>
      </c>
      <c r="D101" s="14" t="s">
        <v>250</v>
      </c>
      <c r="E101" s="13" t="s">
        <v>251</v>
      </c>
      <c r="F101" s="11" t="s">
        <v>292</v>
      </c>
      <c r="G101" s="13" t="s">
        <v>293</v>
      </c>
      <c r="H101" s="13" t="s">
        <v>45</v>
      </c>
      <c r="I101" s="16">
        <v>42011</v>
      </c>
      <c r="J101" s="16" t="s">
        <v>46</v>
      </c>
      <c r="K101" s="17">
        <v>258.14682409900001</v>
      </c>
      <c r="L101" s="17">
        <v>0</v>
      </c>
      <c r="M101" s="17">
        <v>258.14682409900001</v>
      </c>
      <c r="N101" s="17">
        <v>92.915000000000006</v>
      </c>
      <c r="O101" s="17">
        <v>42.914999999999999</v>
      </c>
      <c r="P101" s="17">
        <v>0</v>
      </c>
      <c r="Q101" s="17">
        <v>92.915000000000006</v>
      </c>
      <c r="R101" s="17">
        <v>40</v>
      </c>
      <c r="S101" s="17">
        <v>0</v>
      </c>
      <c r="T101" s="17">
        <v>40</v>
      </c>
      <c r="U101" s="17">
        <v>30</v>
      </c>
      <c r="V101" s="17">
        <v>0</v>
      </c>
      <c r="W101" s="17">
        <v>30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</row>
    <row r="102" spans="1:29" ht="116.25">
      <c r="A102" s="11">
        <v>99</v>
      </c>
      <c r="B102" s="12" t="s">
        <v>248</v>
      </c>
      <c r="C102" s="13" t="s">
        <v>249</v>
      </c>
      <c r="D102" s="14" t="s">
        <v>250</v>
      </c>
      <c r="E102" s="13" t="s">
        <v>251</v>
      </c>
      <c r="F102" s="11" t="s">
        <v>294</v>
      </c>
      <c r="G102" s="13" t="s">
        <v>295</v>
      </c>
      <c r="H102" s="13" t="s">
        <v>45</v>
      </c>
      <c r="I102" s="16">
        <v>42186</v>
      </c>
      <c r="J102" s="16">
        <v>46203</v>
      </c>
      <c r="K102" s="17">
        <v>0</v>
      </c>
      <c r="L102" s="17">
        <v>415</v>
      </c>
      <c r="M102" s="17">
        <v>415</v>
      </c>
      <c r="N102" s="17">
        <v>0</v>
      </c>
      <c r="O102" s="17">
        <v>0</v>
      </c>
      <c r="P102" s="17">
        <v>104</v>
      </c>
      <c r="Q102" s="17">
        <v>104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</row>
    <row r="103" spans="1:29" ht="116.25">
      <c r="A103" s="11">
        <v>100</v>
      </c>
      <c r="B103" s="12" t="s">
        <v>248</v>
      </c>
      <c r="C103" s="13" t="s">
        <v>249</v>
      </c>
      <c r="D103" s="14" t="s">
        <v>250</v>
      </c>
      <c r="E103" s="13" t="s">
        <v>251</v>
      </c>
      <c r="F103" s="11" t="s">
        <v>296</v>
      </c>
      <c r="G103" s="13" t="s">
        <v>297</v>
      </c>
      <c r="H103" s="13" t="s">
        <v>45</v>
      </c>
      <c r="I103" s="16">
        <v>42376</v>
      </c>
      <c r="J103" s="28" t="s">
        <v>55</v>
      </c>
      <c r="K103" s="17">
        <v>0</v>
      </c>
      <c r="L103" s="17">
        <v>760</v>
      </c>
      <c r="M103" s="17">
        <v>760</v>
      </c>
      <c r="N103" s="17">
        <v>0</v>
      </c>
      <c r="O103" s="17">
        <v>0</v>
      </c>
      <c r="P103" s="17">
        <v>195</v>
      </c>
      <c r="Q103" s="17">
        <v>195</v>
      </c>
      <c r="R103" s="17">
        <v>0</v>
      </c>
      <c r="S103" s="17">
        <v>120</v>
      </c>
      <c r="T103" s="17">
        <v>120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8">
        <v>0</v>
      </c>
    </row>
    <row r="104" spans="1:29" ht="116.25">
      <c r="A104" s="11">
        <v>101</v>
      </c>
      <c r="B104" s="25" t="s">
        <v>248</v>
      </c>
      <c r="C104" s="26" t="s">
        <v>249</v>
      </c>
      <c r="D104" s="14" t="s">
        <v>250</v>
      </c>
      <c r="E104" s="13" t="s">
        <v>251</v>
      </c>
      <c r="F104" s="11" t="s">
        <v>298</v>
      </c>
      <c r="G104" s="26" t="s">
        <v>299</v>
      </c>
      <c r="H104" s="26" t="s">
        <v>45</v>
      </c>
      <c r="I104" s="28">
        <v>42376</v>
      </c>
      <c r="J104" s="28">
        <v>46568</v>
      </c>
      <c r="K104" s="29">
        <v>0</v>
      </c>
      <c r="L104" s="29">
        <v>563</v>
      </c>
      <c r="M104" s="29">
        <v>563</v>
      </c>
      <c r="N104" s="29">
        <v>0</v>
      </c>
      <c r="O104" s="29">
        <v>0</v>
      </c>
      <c r="P104" s="29">
        <v>264.5</v>
      </c>
      <c r="Q104" s="29">
        <v>264.5</v>
      </c>
      <c r="R104" s="29">
        <v>0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</row>
    <row r="105" spans="1:29" ht="116.25">
      <c r="A105" s="11">
        <v>102</v>
      </c>
      <c r="B105" s="25" t="s">
        <v>248</v>
      </c>
      <c r="C105" s="26" t="s">
        <v>249</v>
      </c>
      <c r="D105" s="14" t="s">
        <v>250</v>
      </c>
      <c r="E105" s="13" t="s">
        <v>251</v>
      </c>
      <c r="F105" s="11" t="s">
        <v>300</v>
      </c>
      <c r="G105" s="13" t="s">
        <v>301</v>
      </c>
      <c r="H105" s="26" t="s">
        <v>45</v>
      </c>
      <c r="I105" s="16">
        <v>42552</v>
      </c>
      <c r="J105" s="16">
        <v>46203</v>
      </c>
      <c r="K105" s="17">
        <v>36</v>
      </c>
      <c r="L105" s="17">
        <v>0</v>
      </c>
      <c r="M105" s="17">
        <v>36</v>
      </c>
      <c r="N105" s="17">
        <v>9.02</v>
      </c>
      <c r="O105" s="17">
        <v>0</v>
      </c>
      <c r="P105" s="17">
        <v>0</v>
      </c>
      <c r="Q105" s="17">
        <v>9.02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</row>
    <row r="106" spans="1:29" s="30" customFormat="1" ht="116.25">
      <c r="A106" s="11">
        <v>103</v>
      </c>
      <c r="B106" s="25" t="s">
        <v>248</v>
      </c>
      <c r="C106" s="26" t="s">
        <v>249</v>
      </c>
      <c r="D106" s="14" t="s">
        <v>250</v>
      </c>
      <c r="E106" s="13" t="s">
        <v>251</v>
      </c>
      <c r="F106" s="11" t="s">
        <v>302</v>
      </c>
      <c r="G106" s="13" t="s">
        <v>303</v>
      </c>
      <c r="H106" s="13" t="s">
        <v>45</v>
      </c>
      <c r="I106" s="16">
        <v>42917</v>
      </c>
      <c r="J106" s="16">
        <v>46203</v>
      </c>
      <c r="K106" s="17">
        <v>0</v>
      </c>
      <c r="L106" s="17">
        <v>100.84636013399999</v>
      </c>
      <c r="M106" s="17">
        <v>100.84636013399999</v>
      </c>
      <c r="N106" s="17">
        <v>0</v>
      </c>
      <c r="O106" s="17">
        <v>0</v>
      </c>
      <c r="P106" s="17">
        <v>32.753908039999999</v>
      </c>
      <c r="Q106" s="17">
        <v>32.753908039999999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</row>
    <row r="107" spans="1:29" s="30" customFormat="1" ht="116.25">
      <c r="A107" s="11">
        <v>104</v>
      </c>
      <c r="B107" s="12" t="s">
        <v>248</v>
      </c>
      <c r="C107" s="13" t="s">
        <v>249</v>
      </c>
      <c r="D107" s="14" t="s">
        <v>250</v>
      </c>
      <c r="E107" s="13" t="s">
        <v>251</v>
      </c>
      <c r="F107" s="11" t="s">
        <v>304</v>
      </c>
      <c r="G107" s="13" t="s">
        <v>305</v>
      </c>
      <c r="H107" s="13" t="s">
        <v>45</v>
      </c>
      <c r="I107" s="16">
        <v>43472</v>
      </c>
      <c r="J107" s="16" t="s">
        <v>55</v>
      </c>
      <c r="K107" s="17">
        <v>0</v>
      </c>
      <c r="L107" s="17">
        <v>200</v>
      </c>
      <c r="M107" s="17">
        <v>200</v>
      </c>
      <c r="N107" s="17">
        <v>0</v>
      </c>
      <c r="O107" s="17">
        <v>0</v>
      </c>
      <c r="P107" s="17">
        <v>63</v>
      </c>
      <c r="Q107" s="17">
        <v>63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8">
        <v>0</v>
      </c>
    </row>
    <row r="108" spans="1:29" ht="116.25">
      <c r="A108" s="11">
        <v>105</v>
      </c>
      <c r="B108" s="12" t="s">
        <v>248</v>
      </c>
      <c r="C108" s="13" t="s">
        <v>249</v>
      </c>
      <c r="D108" s="14" t="s">
        <v>250</v>
      </c>
      <c r="E108" s="13" t="s">
        <v>251</v>
      </c>
      <c r="F108" s="11" t="s">
        <v>306</v>
      </c>
      <c r="G108" s="13" t="s">
        <v>307</v>
      </c>
      <c r="H108" s="13" t="s">
        <v>45</v>
      </c>
      <c r="I108" s="16">
        <v>43837</v>
      </c>
      <c r="J108" s="28" t="s">
        <v>67</v>
      </c>
      <c r="K108" s="17">
        <v>0</v>
      </c>
      <c r="L108" s="17">
        <v>430.26462845899999</v>
      </c>
      <c r="M108" s="17">
        <v>430.26462845899999</v>
      </c>
      <c r="N108" s="17">
        <v>0</v>
      </c>
      <c r="O108" s="17">
        <v>0</v>
      </c>
      <c r="P108" s="17">
        <v>129.07938853799999</v>
      </c>
      <c r="Q108" s="17">
        <v>129.07938853799999</v>
      </c>
      <c r="R108" s="17">
        <v>0</v>
      </c>
      <c r="S108" s="17">
        <v>150.59261996064998</v>
      </c>
      <c r="T108" s="17">
        <v>150.59261996064998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8">
        <v>0</v>
      </c>
    </row>
    <row r="109" spans="1:29" ht="116.25">
      <c r="A109" s="11">
        <v>106</v>
      </c>
      <c r="B109" s="12" t="s">
        <v>248</v>
      </c>
      <c r="C109" s="13" t="s">
        <v>249</v>
      </c>
      <c r="D109" s="14" t="s">
        <v>250</v>
      </c>
      <c r="E109" s="13" t="s">
        <v>251</v>
      </c>
      <c r="F109" s="11" t="s">
        <v>308</v>
      </c>
      <c r="G109" s="13" t="s">
        <v>309</v>
      </c>
      <c r="H109" s="13" t="s">
        <v>45</v>
      </c>
      <c r="I109" s="16">
        <v>43837</v>
      </c>
      <c r="J109" s="28" t="s">
        <v>67</v>
      </c>
      <c r="K109" s="17">
        <v>82.023283415999998</v>
      </c>
      <c r="L109" s="17">
        <v>0</v>
      </c>
      <c r="M109" s="17">
        <v>82.023283415999998</v>
      </c>
      <c r="N109" s="17">
        <v>32.809313365999998</v>
      </c>
      <c r="O109" s="17">
        <v>0</v>
      </c>
      <c r="P109" s="17">
        <v>0</v>
      </c>
      <c r="Q109" s="17">
        <v>32.809313365999998</v>
      </c>
      <c r="R109" s="17">
        <v>10</v>
      </c>
      <c r="S109" s="17">
        <v>0</v>
      </c>
      <c r="T109" s="17">
        <v>10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8">
        <v>0</v>
      </c>
    </row>
    <row r="110" spans="1:29" ht="116.25">
      <c r="A110" s="11">
        <v>107</v>
      </c>
      <c r="B110" s="12" t="s">
        <v>248</v>
      </c>
      <c r="C110" s="13" t="s">
        <v>249</v>
      </c>
      <c r="D110" s="14" t="s">
        <v>250</v>
      </c>
      <c r="E110" s="13" t="s">
        <v>251</v>
      </c>
      <c r="F110" s="11" t="s">
        <v>310</v>
      </c>
      <c r="G110" s="13" t="s">
        <v>311</v>
      </c>
      <c r="H110" s="13" t="s">
        <v>45</v>
      </c>
      <c r="I110" s="16">
        <v>43837</v>
      </c>
      <c r="J110" s="28" t="s">
        <v>55</v>
      </c>
      <c r="K110" s="17">
        <v>402.24848428899998</v>
      </c>
      <c r="L110" s="17">
        <v>0</v>
      </c>
      <c r="M110" s="17">
        <v>402.24848428899998</v>
      </c>
      <c r="N110" s="17">
        <v>144.615831214</v>
      </c>
      <c r="O110" s="17">
        <v>44.053710142</v>
      </c>
      <c r="P110" s="17">
        <v>0</v>
      </c>
      <c r="Q110" s="17">
        <v>144.615831214</v>
      </c>
      <c r="R110" s="17">
        <v>110.618333179475</v>
      </c>
      <c r="S110" s="17">
        <v>0</v>
      </c>
      <c r="T110" s="17">
        <v>110.618333179475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8">
        <v>0</v>
      </c>
    </row>
    <row r="111" spans="1:29" ht="116.25">
      <c r="A111" s="11">
        <v>108</v>
      </c>
      <c r="B111" s="12" t="s">
        <v>248</v>
      </c>
      <c r="C111" s="13" t="s">
        <v>249</v>
      </c>
      <c r="D111" s="14" t="s">
        <v>250</v>
      </c>
      <c r="E111" s="13" t="s">
        <v>251</v>
      </c>
      <c r="F111" s="11" t="s">
        <v>312</v>
      </c>
      <c r="G111" s="13" t="s">
        <v>313</v>
      </c>
      <c r="H111" s="13" t="s">
        <v>45</v>
      </c>
      <c r="I111" s="16">
        <v>43837</v>
      </c>
      <c r="J111" s="28" t="s">
        <v>55</v>
      </c>
      <c r="K111" s="17">
        <v>104.554875495</v>
      </c>
      <c r="L111" s="17">
        <v>0</v>
      </c>
      <c r="M111" s="17">
        <v>104.554875495</v>
      </c>
      <c r="N111" s="17">
        <v>51.394374906000003</v>
      </c>
      <c r="O111" s="17">
        <v>9.5724247079999998</v>
      </c>
      <c r="P111" s="17">
        <v>0</v>
      </c>
      <c r="Q111" s="17">
        <v>51.394374906000003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8">
        <v>0</v>
      </c>
    </row>
    <row r="112" spans="1:29" ht="116.25">
      <c r="A112" s="11">
        <v>109</v>
      </c>
      <c r="B112" s="12" t="s">
        <v>248</v>
      </c>
      <c r="C112" s="13" t="s">
        <v>249</v>
      </c>
      <c r="D112" s="14" t="s">
        <v>250</v>
      </c>
      <c r="E112" s="13" t="s">
        <v>251</v>
      </c>
      <c r="F112" s="11" t="s">
        <v>314</v>
      </c>
      <c r="G112" s="13" t="s">
        <v>315</v>
      </c>
      <c r="H112" s="13" t="s">
        <v>45</v>
      </c>
      <c r="I112" s="16">
        <v>44568</v>
      </c>
      <c r="J112" s="16" t="s">
        <v>55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8">
        <v>0</v>
      </c>
    </row>
    <row r="113" spans="1:29" ht="116.25">
      <c r="A113" s="11">
        <v>110</v>
      </c>
      <c r="B113" s="12" t="s">
        <v>248</v>
      </c>
      <c r="C113" s="13" t="s">
        <v>249</v>
      </c>
      <c r="D113" s="14" t="s">
        <v>250</v>
      </c>
      <c r="E113" s="13" t="s">
        <v>251</v>
      </c>
      <c r="F113" s="11" t="s">
        <v>316</v>
      </c>
      <c r="G113" s="13" t="s">
        <v>317</v>
      </c>
      <c r="H113" s="13" t="s">
        <v>45</v>
      </c>
      <c r="I113" s="16">
        <v>44568</v>
      </c>
      <c r="J113" s="16" t="s">
        <v>55</v>
      </c>
      <c r="K113" s="17">
        <v>1837.873</v>
      </c>
      <c r="L113" s="17">
        <v>0</v>
      </c>
      <c r="M113" s="17">
        <v>1837.873</v>
      </c>
      <c r="N113" s="17">
        <v>1071.1776092489999</v>
      </c>
      <c r="O113" s="17">
        <v>571.17760924900006</v>
      </c>
      <c r="P113" s="17">
        <v>0</v>
      </c>
      <c r="Q113" s="17">
        <v>1071.1776092489999</v>
      </c>
      <c r="R113" s="17">
        <v>500</v>
      </c>
      <c r="S113" s="17">
        <v>0</v>
      </c>
      <c r="T113" s="17">
        <v>500</v>
      </c>
      <c r="U113" s="17">
        <v>500</v>
      </c>
      <c r="V113" s="17">
        <v>0</v>
      </c>
      <c r="W113" s="17">
        <v>500</v>
      </c>
      <c r="X113" s="17">
        <v>500</v>
      </c>
      <c r="Y113" s="17">
        <v>0</v>
      </c>
      <c r="Z113" s="17">
        <v>500</v>
      </c>
      <c r="AA113" s="17">
        <v>0</v>
      </c>
      <c r="AB113" s="17">
        <v>0</v>
      </c>
      <c r="AC113" s="18">
        <v>0</v>
      </c>
    </row>
    <row r="114" spans="1:29" ht="116.25">
      <c r="A114" s="11">
        <v>111</v>
      </c>
      <c r="B114" s="12" t="s">
        <v>248</v>
      </c>
      <c r="C114" s="13" t="s">
        <v>249</v>
      </c>
      <c r="D114" s="14" t="s">
        <v>250</v>
      </c>
      <c r="E114" s="13" t="s">
        <v>251</v>
      </c>
      <c r="F114" s="11" t="s">
        <v>318</v>
      </c>
      <c r="G114" s="13" t="s">
        <v>319</v>
      </c>
      <c r="H114" s="13" t="s">
        <v>45</v>
      </c>
      <c r="I114" s="16">
        <v>44933</v>
      </c>
      <c r="J114" s="16" t="s">
        <v>80</v>
      </c>
      <c r="K114" s="17">
        <v>0</v>
      </c>
      <c r="L114" s="17">
        <v>143</v>
      </c>
      <c r="M114" s="17">
        <v>143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42.9</v>
      </c>
      <c r="T114" s="17">
        <v>42.9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8">
        <v>0</v>
      </c>
    </row>
    <row r="115" spans="1:29" ht="116.25">
      <c r="A115" s="11">
        <v>112</v>
      </c>
      <c r="B115" s="12" t="s">
        <v>248</v>
      </c>
      <c r="C115" s="13" t="s">
        <v>249</v>
      </c>
      <c r="D115" s="14" t="s">
        <v>250</v>
      </c>
      <c r="E115" s="13" t="s">
        <v>251</v>
      </c>
      <c r="F115" s="11" t="s">
        <v>320</v>
      </c>
      <c r="G115" s="13" t="s">
        <v>321</v>
      </c>
      <c r="H115" s="13" t="s">
        <v>45</v>
      </c>
      <c r="I115" s="16">
        <v>44933</v>
      </c>
      <c r="J115" s="16" t="s">
        <v>58</v>
      </c>
      <c r="K115" s="17">
        <v>0</v>
      </c>
      <c r="L115" s="17">
        <v>425</v>
      </c>
      <c r="M115" s="17">
        <v>425</v>
      </c>
      <c r="N115" s="17">
        <v>0</v>
      </c>
      <c r="O115" s="17">
        <v>0</v>
      </c>
      <c r="P115" s="17">
        <v>314.39999999999998</v>
      </c>
      <c r="Q115" s="17">
        <v>314.39999999999998</v>
      </c>
      <c r="R115" s="17">
        <v>0</v>
      </c>
      <c r="S115" s="17">
        <v>159.69999999999999</v>
      </c>
      <c r="T115" s="17">
        <v>159.69999999999999</v>
      </c>
      <c r="U115" s="17">
        <v>0</v>
      </c>
      <c r="V115" s="17">
        <v>139.6</v>
      </c>
      <c r="W115" s="17">
        <v>139.6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8">
        <v>0</v>
      </c>
    </row>
    <row r="116" spans="1:29" ht="116.25">
      <c r="A116" s="11">
        <v>113</v>
      </c>
      <c r="B116" s="12" t="s">
        <v>248</v>
      </c>
      <c r="C116" s="13" t="s">
        <v>249</v>
      </c>
      <c r="D116" s="14" t="s">
        <v>250</v>
      </c>
      <c r="E116" s="13" t="s">
        <v>251</v>
      </c>
      <c r="F116" s="11" t="s">
        <v>322</v>
      </c>
      <c r="G116" s="13" t="s">
        <v>323</v>
      </c>
      <c r="H116" s="13" t="s">
        <v>45</v>
      </c>
      <c r="I116" s="16">
        <v>44933</v>
      </c>
      <c r="J116" s="16" t="s">
        <v>89</v>
      </c>
      <c r="K116" s="17">
        <v>0</v>
      </c>
      <c r="L116" s="17">
        <v>425</v>
      </c>
      <c r="M116" s="17">
        <v>425</v>
      </c>
      <c r="N116" s="17">
        <v>0</v>
      </c>
      <c r="O116" s="17">
        <v>0</v>
      </c>
      <c r="P116" s="17">
        <v>159.69999999999999</v>
      </c>
      <c r="Q116" s="17">
        <v>159.69999999999999</v>
      </c>
      <c r="R116" s="17">
        <v>0</v>
      </c>
      <c r="S116" s="17">
        <v>139.6</v>
      </c>
      <c r="T116" s="17">
        <v>139.6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8">
        <v>0</v>
      </c>
    </row>
    <row r="117" spans="1:29" ht="116.25">
      <c r="A117" s="11">
        <v>114</v>
      </c>
      <c r="B117" s="12" t="s">
        <v>248</v>
      </c>
      <c r="C117" s="13" t="s">
        <v>249</v>
      </c>
      <c r="D117" s="14" t="s">
        <v>250</v>
      </c>
      <c r="E117" s="13" t="s">
        <v>251</v>
      </c>
      <c r="F117" s="11" t="s">
        <v>324</v>
      </c>
      <c r="G117" s="13" t="s">
        <v>325</v>
      </c>
      <c r="H117" s="13" t="s">
        <v>45</v>
      </c>
      <c r="I117" s="16">
        <v>44933</v>
      </c>
      <c r="J117" s="16" t="s">
        <v>113</v>
      </c>
      <c r="K117" s="17">
        <v>0</v>
      </c>
      <c r="L117" s="17">
        <v>86.1</v>
      </c>
      <c r="M117" s="17">
        <v>86.1</v>
      </c>
      <c r="N117" s="17">
        <v>0</v>
      </c>
      <c r="O117" s="17">
        <v>0</v>
      </c>
      <c r="P117" s="17">
        <v>44.6</v>
      </c>
      <c r="Q117" s="17">
        <v>44.6</v>
      </c>
      <c r="R117" s="17">
        <v>0</v>
      </c>
      <c r="S117" s="17">
        <v>28.7</v>
      </c>
      <c r="T117" s="17">
        <v>28.7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8">
        <v>0</v>
      </c>
    </row>
    <row r="118" spans="1:29" ht="116.25">
      <c r="A118" s="11">
        <v>115</v>
      </c>
      <c r="B118" s="12" t="s">
        <v>248</v>
      </c>
      <c r="C118" s="13" t="s">
        <v>249</v>
      </c>
      <c r="D118" s="14" t="s">
        <v>250</v>
      </c>
      <c r="E118" s="13" t="s">
        <v>251</v>
      </c>
      <c r="F118" s="11" t="s">
        <v>326</v>
      </c>
      <c r="G118" s="13" t="s">
        <v>327</v>
      </c>
      <c r="H118" s="13" t="s">
        <v>45</v>
      </c>
      <c r="I118" s="16" t="s">
        <v>328</v>
      </c>
      <c r="J118" s="16" t="s">
        <v>98</v>
      </c>
      <c r="K118" s="17">
        <v>479.6</v>
      </c>
      <c r="L118" s="17">
        <v>0</v>
      </c>
      <c r="M118" s="17">
        <v>479.6</v>
      </c>
      <c r="N118" s="17">
        <v>62</v>
      </c>
      <c r="O118" s="17">
        <v>0</v>
      </c>
      <c r="P118" s="17">
        <v>0</v>
      </c>
      <c r="Q118" s="17">
        <v>62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</row>
    <row r="119" spans="1:29" ht="116.25">
      <c r="A119" s="11">
        <v>116</v>
      </c>
      <c r="B119" s="12" t="s">
        <v>248</v>
      </c>
      <c r="C119" s="13" t="s">
        <v>249</v>
      </c>
      <c r="D119" s="14" t="s">
        <v>250</v>
      </c>
      <c r="E119" s="13" t="s">
        <v>251</v>
      </c>
      <c r="F119" s="11" t="s">
        <v>329</v>
      </c>
      <c r="G119" s="13" t="s">
        <v>330</v>
      </c>
      <c r="H119" s="13" t="s">
        <v>45</v>
      </c>
      <c r="I119" s="16">
        <v>42742</v>
      </c>
      <c r="J119" s="28" t="s">
        <v>98</v>
      </c>
      <c r="K119" s="17">
        <v>656</v>
      </c>
      <c r="L119" s="17">
        <v>0</v>
      </c>
      <c r="M119" s="17">
        <v>656</v>
      </c>
      <c r="N119" s="17">
        <v>30</v>
      </c>
      <c r="O119" s="17">
        <v>0</v>
      </c>
      <c r="P119" s="17">
        <v>0</v>
      </c>
      <c r="Q119" s="17">
        <v>30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</row>
    <row r="120" spans="1:29" ht="116.25">
      <c r="A120" s="11">
        <v>117</v>
      </c>
      <c r="B120" s="12" t="s">
        <v>248</v>
      </c>
      <c r="C120" s="13" t="s">
        <v>249</v>
      </c>
      <c r="D120" s="14" t="s">
        <v>250</v>
      </c>
      <c r="E120" s="13" t="s">
        <v>251</v>
      </c>
      <c r="F120" s="15" t="s">
        <v>331</v>
      </c>
      <c r="G120" s="13" t="s">
        <v>332</v>
      </c>
      <c r="H120" s="13" t="s">
        <v>45</v>
      </c>
      <c r="I120" s="16">
        <v>45664</v>
      </c>
      <c r="J120" s="16" t="s">
        <v>113</v>
      </c>
      <c r="K120" s="17">
        <v>221</v>
      </c>
      <c r="L120" s="17">
        <v>0</v>
      </c>
      <c r="M120" s="17">
        <v>221</v>
      </c>
      <c r="N120" s="17">
        <v>44.2</v>
      </c>
      <c r="O120" s="17">
        <v>0</v>
      </c>
      <c r="P120" s="17">
        <v>0</v>
      </c>
      <c r="Q120" s="17">
        <v>44.2</v>
      </c>
      <c r="R120" s="17">
        <v>66.3</v>
      </c>
      <c r="S120" s="17">
        <v>0</v>
      </c>
      <c r="T120" s="17">
        <v>66.3</v>
      </c>
      <c r="U120" s="17">
        <v>88.4</v>
      </c>
      <c r="V120" s="17">
        <v>0</v>
      </c>
      <c r="W120" s="17">
        <v>88.4</v>
      </c>
      <c r="X120" s="17">
        <v>22.1</v>
      </c>
      <c r="Y120" s="17">
        <v>0</v>
      </c>
      <c r="Z120" s="17">
        <v>22.1</v>
      </c>
      <c r="AA120" s="17">
        <v>0</v>
      </c>
      <c r="AB120" s="17">
        <v>0</v>
      </c>
      <c r="AC120" s="17">
        <v>0</v>
      </c>
    </row>
    <row r="121" spans="1:29" ht="116.25">
      <c r="A121" s="11">
        <v>118</v>
      </c>
      <c r="B121" s="12" t="s">
        <v>248</v>
      </c>
      <c r="C121" s="13" t="s">
        <v>249</v>
      </c>
      <c r="D121" s="14" t="s">
        <v>250</v>
      </c>
      <c r="E121" s="13" t="s">
        <v>251</v>
      </c>
      <c r="F121" s="15" t="s">
        <v>333</v>
      </c>
      <c r="G121" s="13" t="s">
        <v>334</v>
      </c>
      <c r="H121" s="13" t="s">
        <v>45</v>
      </c>
      <c r="I121" s="16">
        <v>45664</v>
      </c>
      <c r="J121" s="16" t="s">
        <v>113</v>
      </c>
      <c r="K121" s="17">
        <v>117.8</v>
      </c>
      <c r="L121" s="17">
        <v>0</v>
      </c>
      <c r="M121" s="17">
        <v>117.8</v>
      </c>
      <c r="N121" s="17">
        <v>47.1</v>
      </c>
      <c r="O121" s="17">
        <v>0</v>
      </c>
      <c r="P121" s="17">
        <v>0</v>
      </c>
      <c r="Q121" s="17">
        <v>47.1</v>
      </c>
      <c r="R121" s="17">
        <v>58.9</v>
      </c>
      <c r="S121" s="17">
        <v>0</v>
      </c>
      <c r="T121" s="17">
        <v>58.9</v>
      </c>
      <c r="U121" s="17">
        <v>11.8</v>
      </c>
      <c r="V121" s="17">
        <v>0</v>
      </c>
      <c r="W121" s="17">
        <v>11.8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</row>
    <row r="122" spans="1:29" ht="116.25">
      <c r="A122" s="11">
        <v>119</v>
      </c>
      <c r="B122" s="12" t="s">
        <v>248</v>
      </c>
      <c r="C122" s="13" t="s">
        <v>249</v>
      </c>
      <c r="D122" s="14" t="s">
        <v>250</v>
      </c>
      <c r="E122" s="13" t="s">
        <v>251</v>
      </c>
      <c r="F122" s="15" t="s">
        <v>335</v>
      </c>
      <c r="G122" s="13" t="s">
        <v>336</v>
      </c>
      <c r="H122" s="13" t="s">
        <v>45</v>
      </c>
      <c r="I122" s="16">
        <v>45664</v>
      </c>
      <c r="J122" s="16" t="s">
        <v>113</v>
      </c>
      <c r="K122" s="17">
        <v>323.8</v>
      </c>
      <c r="L122" s="17">
        <v>0</v>
      </c>
      <c r="M122" s="17">
        <v>323.8</v>
      </c>
      <c r="N122" s="17">
        <v>64.8</v>
      </c>
      <c r="O122" s="17">
        <v>0</v>
      </c>
      <c r="P122" s="17">
        <v>0</v>
      </c>
      <c r="Q122" s="17">
        <v>64.8</v>
      </c>
      <c r="R122" s="17">
        <v>97.1</v>
      </c>
      <c r="S122" s="17">
        <v>0</v>
      </c>
      <c r="T122" s="17">
        <v>97.1</v>
      </c>
      <c r="U122" s="17">
        <v>129.5</v>
      </c>
      <c r="V122" s="17">
        <v>0</v>
      </c>
      <c r="W122" s="17">
        <v>129.5</v>
      </c>
      <c r="X122" s="17">
        <v>32.4</v>
      </c>
      <c r="Y122" s="17">
        <v>0</v>
      </c>
      <c r="Z122" s="17">
        <v>32.4</v>
      </c>
      <c r="AA122" s="17">
        <v>0</v>
      </c>
      <c r="AB122" s="17">
        <v>0</v>
      </c>
      <c r="AC122" s="17">
        <v>0</v>
      </c>
    </row>
    <row r="123" spans="1:29" ht="116.25">
      <c r="A123" s="11">
        <v>120</v>
      </c>
      <c r="B123" s="12" t="s">
        <v>248</v>
      </c>
      <c r="C123" s="13" t="s">
        <v>249</v>
      </c>
      <c r="D123" s="14" t="s">
        <v>250</v>
      </c>
      <c r="E123" s="13" t="s">
        <v>251</v>
      </c>
      <c r="F123" s="11" t="s">
        <v>337</v>
      </c>
      <c r="G123" s="13" t="s">
        <v>338</v>
      </c>
      <c r="H123" s="13" t="s">
        <v>45</v>
      </c>
      <c r="I123" s="16">
        <v>45664</v>
      </c>
      <c r="J123" s="16" t="s">
        <v>113</v>
      </c>
      <c r="K123" s="17">
        <v>2490</v>
      </c>
      <c r="L123" s="17">
        <v>8676</v>
      </c>
      <c r="M123" s="17">
        <v>11166</v>
      </c>
      <c r="N123" s="17">
        <v>1227</v>
      </c>
      <c r="O123" s="17">
        <v>0</v>
      </c>
      <c r="P123" s="17">
        <v>3574</v>
      </c>
      <c r="Q123" s="17">
        <v>4801</v>
      </c>
      <c r="R123" s="17">
        <v>736</v>
      </c>
      <c r="S123" s="17">
        <v>3747</v>
      </c>
      <c r="T123" s="17">
        <v>4483</v>
      </c>
      <c r="U123" s="17">
        <v>528</v>
      </c>
      <c r="V123" s="17">
        <v>1354</v>
      </c>
      <c r="W123" s="17">
        <v>1882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</row>
    <row r="124" spans="1:29" ht="116.25">
      <c r="A124" s="11">
        <v>121</v>
      </c>
      <c r="B124" s="12" t="s">
        <v>248</v>
      </c>
      <c r="C124" s="13" t="s">
        <v>249</v>
      </c>
      <c r="D124" s="14" t="s">
        <v>339</v>
      </c>
      <c r="E124" s="13" t="s">
        <v>340</v>
      </c>
      <c r="F124" s="11" t="s">
        <v>341</v>
      </c>
      <c r="G124" s="13" t="s">
        <v>342</v>
      </c>
      <c r="H124" s="13" t="s">
        <v>45</v>
      </c>
      <c r="I124" s="16">
        <v>43837</v>
      </c>
      <c r="J124" s="28" t="s">
        <v>67</v>
      </c>
      <c r="K124" s="17">
        <v>0</v>
      </c>
      <c r="L124" s="17">
        <v>1065.5999999999999</v>
      </c>
      <c r="M124" s="17">
        <v>1065.5999999999999</v>
      </c>
      <c r="N124" s="17">
        <v>50.7</v>
      </c>
      <c r="O124" s="17">
        <v>0</v>
      </c>
      <c r="P124" s="17">
        <v>286.54367285000001</v>
      </c>
      <c r="Q124" s="17">
        <v>337.24367285</v>
      </c>
      <c r="R124" s="17">
        <v>0</v>
      </c>
      <c r="S124" s="17">
        <v>266.491348829</v>
      </c>
      <c r="T124" s="17">
        <v>266.491348829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</row>
    <row r="125" spans="1:29" ht="108.75" customHeight="1">
      <c r="A125" s="11">
        <v>122</v>
      </c>
      <c r="B125" s="12" t="s">
        <v>248</v>
      </c>
      <c r="C125" s="13" t="s">
        <v>249</v>
      </c>
      <c r="D125" s="14" t="s">
        <v>339</v>
      </c>
      <c r="E125" s="13" t="s">
        <v>340</v>
      </c>
      <c r="F125" s="11" t="s">
        <v>343</v>
      </c>
      <c r="G125" s="13" t="s">
        <v>344</v>
      </c>
      <c r="H125" s="13" t="s">
        <v>45</v>
      </c>
      <c r="I125" s="16">
        <v>45298</v>
      </c>
      <c r="J125" s="16" t="s">
        <v>89</v>
      </c>
      <c r="K125" s="17">
        <v>0</v>
      </c>
      <c r="L125" s="17">
        <v>953.3</v>
      </c>
      <c r="M125" s="17">
        <v>953.3</v>
      </c>
      <c r="N125" s="17">
        <v>0</v>
      </c>
      <c r="O125" s="17">
        <v>0</v>
      </c>
      <c r="P125" s="17">
        <v>201.2</v>
      </c>
      <c r="Q125" s="17">
        <v>201.2</v>
      </c>
      <c r="R125" s="17">
        <v>0</v>
      </c>
      <c r="S125" s="17">
        <v>241.1</v>
      </c>
      <c r="T125" s="17">
        <v>241.1</v>
      </c>
      <c r="U125" s="17">
        <v>0</v>
      </c>
      <c r="V125" s="17">
        <v>366.1</v>
      </c>
      <c r="W125" s="17">
        <v>366.1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8">
        <v>0</v>
      </c>
    </row>
    <row r="126" spans="1:29" ht="114.75" customHeight="1">
      <c r="A126" s="11">
        <v>123</v>
      </c>
      <c r="B126" s="12" t="s">
        <v>248</v>
      </c>
      <c r="C126" s="13" t="s">
        <v>249</v>
      </c>
      <c r="D126" s="14" t="s">
        <v>339</v>
      </c>
      <c r="E126" s="13" t="s">
        <v>340</v>
      </c>
      <c r="F126" s="11" t="s">
        <v>345</v>
      </c>
      <c r="G126" s="13" t="s">
        <v>346</v>
      </c>
      <c r="H126" s="13" t="s">
        <v>45</v>
      </c>
      <c r="I126" s="16">
        <v>45108</v>
      </c>
      <c r="J126" s="16">
        <v>46934</v>
      </c>
      <c r="K126" s="17">
        <v>0</v>
      </c>
      <c r="L126" s="17">
        <v>484</v>
      </c>
      <c r="M126" s="17">
        <v>484</v>
      </c>
      <c r="N126" s="17">
        <v>0</v>
      </c>
      <c r="O126" s="17">
        <v>0</v>
      </c>
      <c r="P126" s="17">
        <v>219</v>
      </c>
      <c r="Q126" s="17">
        <v>219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8">
        <v>0</v>
      </c>
    </row>
    <row r="127" spans="1:29" ht="103.5" customHeight="1">
      <c r="A127" s="11">
        <v>124</v>
      </c>
      <c r="B127" s="12" t="s">
        <v>248</v>
      </c>
      <c r="C127" s="13" t="s">
        <v>249</v>
      </c>
      <c r="D127" s="14" t="s">
        <v>250</v>
      </c>
      <c r="E127" s="13" t="s">
        <v>251</v>
      </c>
      <c r="F127" s="15" t="s">
        <v>347</v>
      </c>
      <c r="G127" s="13" t="s">
        <v>348</v>
      </c>
      <c r="H127" s="13" t="s">
        <v>45</v>
      </c>
      <c r="I127" s="16">
        <v>45298</v>
      </c>
      <c r="J127" s="16" t="s">
        <v>349</v>
      </c>
      <c r="K127" s="17">
        <v>227.6</v>
      </c>
      <c r="L127" s="17">
        <v>0</v>
      </c>
      <c r="M127" s="17">
        <v>227.6</v>
      </c>
      <c r="N127" s="17">
        <v>69.599999999999994</v>
      </c>
      <c r="O127" s="17">
        <v>0</v>
      </c>
      <c r="P127" s="17">
        <v>0</v>
      </c>
      <c r="Q127" s="17">
        <v>69.599999999999994</v>
      </c>
      <c r="R127" s="17">
        <v>92.4</v>
      </c>
      <c r="S127" s="17">
        <v>0</v>
      </c>
      <c r="T127" s="17">
        <v>92.4</v>
      </c>
      <c r="U127" s="17">
        <v>22.7</v>
      </c>
      <c r="V127" s="17">
        <v>0</v>
      </c>
      <c r="W127" s="17">
        <v>22.7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8">
        <v>0</v>
      </c>
    </row>
    <row r="128" spans="1:29" ht="129.75" customHeight="1">
      <c r="A128" s="11">
        <v>125</v>
      </c>
      <c r="B128" s="12" t="s">
        <v>248</v>
      </c>
      <c r="C128" s="13" t="s">
        <v>249</v>
      </c>
      <c r="D128" s="14" t="s">
        <v>250</v>
      </c>
      <c r="E128" s="13" t="s">
        <v>251</v>
      </c>
      <c r="F128" s="15" t="s">
        <v>350</v>
      </c>
      <c r="G128" s="13" t="s">
        <v>351</v>
      </c>
      <c r="H128" s="13" t="s">
        <v>45</v>
      </c>
      <c r="I128" s="16">
        <v>45298</v>
      </c>
      <c r="J128" s="16" t="s">
        <v>349</v>
      </c>
      <c r="K128" s="31">
        <v>227.614</v>
      </c>
      <c r="L128" s="31"/>
      <c r="M128" s="17">
        <v>227.614</v>
      </c>
      <c r="N128" s="31">
        <v>69.61</v>
      </c>
      <c r="O128" s="17">
        <v>0</v>
      </c>
      <c r="P128" s="17">
        <v>0</v>
      </c>
      <c r="Q128" s="17">
        <v>69.61</v>
      </c>
      <c r="R128" s="17">
        <v>92.4</v>
      </c>
      <c r="S128" s="17">
        <v>0</v>
      </c>
      <c r="T128" s="17">
        <v>92.4</v>
      </c>
      <c r="U128" s="17">
        <v>22.7</v>
      </c>
      <c r="V128" s="17">
        <v>0</v>
      </c>
      <c r="W128" s="17">
        <v>22.7</v>
      </c>
      <c r="X128" s="17">
        <v>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</row>
    <row r="129" spans="1:29" ht="116.25">
      <c r="A129" s="11">
        <v>126</v>
      </c>
      <c r="B129" s="12" t="s">
        <v>248</v>
      </c>
      <c r="C129" s="13" t="s">
        <v>249</v>
      </c>
      <c r="D129" s="14" t="s">
        <v>250</v>
      </c>
      <c r="E129" s="13" t="s">
        <v>251</v>
      </c>
      <c r="F129" s="15" t="s">
        <v>352</v>
      </c>
      <c r="G129" s="13" t="s">
        <v>353</v>
      </c>
      <c r="H129" s="13" t="s">
        <v>45</v>
      </c>
      <c r="I129" s="16">
        <v>45298</v>
      </c>
      <c r="J129" s="16" t="s">
        <v>349</v>
      </c>
      <c r="K129" s="17">
        <v>692.6</v>
      </c>
      <c r="L129" s="17">
        <v>0</v>
      </c>
      <c r="M129" s="17">
        <v>692.6</v>
      </c>
      <c r="N129" s="17">
        <v>234.6</v>
      </c>
      <c r="O129" s="17">
        <v>0</v>
      </c>
      <c r="P129" s="17">
        <v>0</v>
      </c>
      <c r="Q129" s="17">
        <v>234.6</v>
      </c>
      <c r="R129" s="31">
        <v>285.69</v>
      </c>
      <c r="S129" s="31"/>
      <c r="T129" s="17">
        <v>285.69</v>
      </c>
      <c r="U129" s="31">
        <v>73.14</v>
      </c>
      <c r="V129" s="31"/>
      <c r="W129" s="17">
        <v>73.14</v>
      </c>
      <c r="X129" s="31"/>
      <c r="Y129" s="31"/>
      <c r="Z129" s="17">
        <v>0</v>
      </c>
      <c r="AA129" s="17">
        <v>0</v>
      </c>
      <c r="AB129" s="17">
        <v>0</v>
      </c>
      <c r="AC129" s="17">
        <v>0</v>
      </c>
    </row>
    <row r="130" spans="1:29" ht="85.5" customHeight="1">
      <c r="A130" s="11">
        <v>127</v>
      </c>
      <c r="B130" s="12" t="s">
        <v>248</v>
      </c>
      <c r="C130" s="13" t="s">
        <v>249</v>
      </c>
      <c r="D130" s="14" t="s">
        <v>250</v>
      </c>
      <c r="E130" s="13" t="s">
        <v>251</v>
      </c>
      <c r="F130" s="15" t="s">
        <v>354</v>
      </c>
      <c r="G130" s="13" t="s">
        <v>355</v>
      </c>
      <c r="H130" s="13" t="s">
        <v>45</v>
      </c>
      <c r="I130" s="16">
        <v>45298</v>
      </c>
      <c r="J130" s="16" t="s">
        <v>349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-0.05</v>
      </c>
      <c r="Y130" s="17">
        <v>0</v>
      </c>
      <c r="Z130" s="17">
        <v>-0.05</v>
      </c>
      <c r="AA130" s="17">
        <v>0</v>
      </c>
      <c r="AB130" s="17">
        <v>0</v>
      </c>
      <c r="AC130" s="18">
        <v>0</v>
      </c>
    </row>
    <row r="131" spans="1:29" ht="78.75" customHeight="1">
      <c r="A131" s="11">
        <v>128</v>
      </c>
      <c r="B131" s="12" t="s">
        <v>248</v>
      </c>
      <c r="C131" s="13" t="s">
        <v>249</v>
      </c>
      <c r="D131" s="14" t="s">
        <v>250</v>
      </c>
      <c r="E131" s="13" t="s">
        <v>251</v>
      </c>
      <c r="F131" s="11" t="s">
        <v>356</v>
      </c>
      <c r="G131" s="13" t="s">
        <v>357</v>
      </c>
      <c r="H131" s="13" t="s">
        <v>45</v>
      </c>
      <c r="I131" s="16">
        <v>45298</v>
      </c>
      <c r="J131" s="16" t="s">
        <v>349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</row>
    <row r="132" spans="1:29" ht="79.5" customHeight="1">
      <c r="A132" s="11">
        <v>129</v>
      </c>
      <c r="B132" s="12" t="s">
        <v>248</v>
      </c>
      <c r="C132" s="13" t="s">
        <v>249</v>
      </c>
      <c r="D132" s="14" t="s">
        <v>250</v>
      </c>
      <c r="E132" s="13" t="s">
        <v>251</v>
      </c>
      <c r="F132" s="11" t="s">
        <v>358</v>
      </c>
      <c r="G132" s="13" t="s">
        <v>359</v>
      </c>
      <c r="H132" s="13" t="s">
        <v>45</v>
      </c>
      <c r="I132" s="16">
        <v>42011</v>
      </c>
      <c r="J132" s="28" t="s">
        <v>98</v>
      </c>
      <c r="K132" s="17">
        <v>720</v>
      </c>
      <c r="L132" s="17">
        <v>0</v>
      </c>
      <c r="M132" s="17">
        <v>720</v>
      </c>
      <c r="N132" s="17">
        <v>65.160093274000005</v>
      </c>
      <c r="O132" s="17">
        <v>0</v>
      </c>
      <c r="P132" s="17">
        <v>0</v>
      </c>
      <c r="Q132" s="17">
        <v>65.160093274000005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8">
        <v>0</v>
      </c>
    </row>
    <row r="133" spans="1:29" ht="87.75" customHeight="1">
      <c r="A133" s="11">
        <v>130</v>
      </c>
      <c r="B133" s="12" t="s">
        <v>248</v>
      </c>
      <c r="C133" s="13" t="s">
        <v>249</v>
      </c>
      <c r="D133" s="14" t="s">
        <v>250</v>
      </c>
      <c r="E133" s="13" t="s">
        <v>251</v>
      </c>
      <c r="F133" s="11" t="s">
        <v>360</v>
      </c>
      <c r="G133" s="13" t="s">
        <v>361</v>
      </c>
      <c r="H133" s="13" t="s">
        <v>45</v>
      </c>
      <c r="I133" s="16">
        <v>45474</v>
      </c>
      <c r="J133" s="16">
        <v>47299</v>
      </c>
      <c r="K133" s="17">
        <v>216.116086607</v>
      </c>
      <c r="L133" s="17">
        <v>0</v>
      </c>
      <c r="M133" s="17">
        <v>216.116086607</v>
      </c>
      <c r="N133" s="17">
        <v>56.139085172000001</v>
      </c>
      <c r="O133" s="17">
        <v>12.915867851</v>
      </c>
      <c r="P133" s="17">
        <v>0</v>
      </c>
      <c r="Q133" s="17">
        <v>56.139085172000001</v>
      </c>
      <c r="R133" s="17">
        <v>64.834825982060991</v>
      </c>
      <c r="S133" s="17">
        <v>0</v>
      </c>
      <c r="T133" s="17">
        <v>64.834825982060991</v>
      </c>
      <c r="U133" s="17">
        <v>64.834825982060991</v>
      </c>
      <c r="V133" s="17">
        <v>0</v>
      </c>
      <c r="W133" s="17">
        <v>64.834825982060991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8">
        <v>0</v>
      </c>
    </row>
    <row r="134" spans="1:29" ht="74.25" customHeight="1">
      <c r="A134" s="11">
        <v>131</v>
      </c>
      <c r="B134" s="12" t="s">
        <v>248</v>
      </c>
      <c r="C134" s="13" t="s">
        <v>249</v>
      </c>
      <c r="D134" s="14" t="s">
        <v>250</v>
      </c>
      <c r="E134" s="13" t="s">
        <v>251</v>
      </c>
      <c r="F134" s="15" t="s">
        <v>362</v>
      </c>
      <c r="G134" s="13" t="s">
        <v>363</v>
      </c>
      <c r="H134" s="13" t="s">
        <v>45</v>
      </c>
      <c r="I134" s="16">
        <v>45474</v>
      </c>
      <c r="J134" s="16">
        <v>47299</v>
      </c>
      <c r="K134" s="31">
        <v>216.82</v>
      </c>
      <c r="L134" s="31"/>
      <c r="M134" s="17">
        <v>216.82</v>
      </c>
      <c r="N134" s="17">
        <v>25.1</v>
      </c>
      <c r="O134" s="17">
        <v>0</v>
      </c>
      <c r="P134" s="17">
        <v>0</v>
      </c>
      <c r="Q134" s="17">
        <v>25.1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 s="17">
        <v>0</v>
      </c>
      <c r="AC134" s="18">
        <v>0</v>
      </c>
    </row>
    <row r="135" spans="1:29" ht="116.25">
      <c r="A135" s="11">
        <v>132</v>
      </c>
      <c r="B135" s="12" t="s">
        <v>248</v>
      </c>
      <c r="C135" s="13" t="s">
        <v>249</v>
      </c>
      <c r="D135" s="14" t="s">
        <v>250</v>
      </c>
      <c r="E135" s="13" t="s">
        <v>251</v>
      </c>
      <c r="F135" s="11" t="s">
        <v>364</v>
      </c>
      <c r="G135" s="13" t="s">
        <v>365</v>
      </c>
      <c r="H135" s="13" t="s">
        <v>45</v>
      </c>
      <c r="I135" s="16">
        <v>45474</v>
      </c>
      <c r="J135" s="16">
        <v>47299</v>
      </c>
      <c r="K135" s="17">
        <v>226.061110544</v>
      </c>
      <c r="L135" s="17">
        <v>0</v>
      </c>
      <c r="M135" s="17">
        <v>226.061110544</v>
      </c>
      <c r="N135" s="17">
        <v>119.838655796</v>
      </c>
      <c r="O135" s="17">
        <v>28.105211476000001</v>
      </c>
      <c r="P135" s="17">
        <v>0</v>
      </c>
      <c r="Q135" s="17">
        <v>119.838655796</v>
      </c>
      <c r="R135" s="17">
        <v>67.818333163199995</v>
      </c>
      <c r="S135" s="17">
        <v>0</v>
      </c>
      <c r="T135" s="17">
        <v>67.818333163199995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8">
        <v>0</v>
      </c>
    </row>
    <row r="136" spans="1:29" ht="116.25">
      <c r="A136" s="11">
        <v>133</v>
      </c>
      <c r="B136" s="12" t="s">
        <v>248</v>
      </c>
      <c r="C136" s="13" t="s">
        <v>249</v>
      </c>
      <c r="D136" s="14" t="s">
        <v>250</v>
      </c>
      <c r="E136" s="13" t="s">
        <v>251</v>
      </c>
      <c r="F136" s="15" t="s">
        <v>366</v>
      </c>
      <c r="G136" s="13" t="s">
        <v>367</v>
      </c>
      <c r="H136" s="13" t="s">
        <v>45</v>
      </c>
      <c r="I136" s="16">
        <v>45474</v>
      </c>
      <c r="J136" s="16">
        <v>47299</v>
      </c>
      <c r="K136" s="31">
        <v>335.31200000000001</v>
      </c>
      <c r="L136" s="31"/>
      <c r="M136" s="17">
        <v>335.31200000000001</v>
      </c>
      <c r="N136" s="17">
        <v>105</v>
      </c>
      <c r="O136" s="17">
        <v>0</v>
      </c>
      <c r="P136" s="17">
        <v>0</v>
      </c>
      <c r="Q136" s="17">
        <v>105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8">
        <v>0</v>
      </c>
    </row>
    <row r="137" spans="1:29" ht="116.25">
      <c r="A137" s="11">
        <v>134</v>
      </c>
      <c r="B137" s="12" t="s">
        <v>248</v>
      </c>
      <c r="C137" s="13" t="s">
        <v>249</v>
      </c>
      <c r="D137" s="14" t="s">
        <v>250</v>
      </c>
      <c r="E137" s="13" t="s">
        <v>251</v>
      </c>
      <c r="F137" s="11" t="s">
        <v>368</v>
      </c>
      <c r="G137" s="13" t="s">
        <v>369</v>
      </c>
      <c r="H137" s="13" t="s">
        <v>45</v>
      </c>
      <c r="I137" s="16">
        <v>45474</v>
      </c>
      <c r="J137" s="16">
        <v>47299</v>
      </c>
      <c r="K137" s="17">
        <v>196.42099999999999</v>
      </c>
      <c r="L137" s="17">
        <v>0</v>
      </c>
      <c r="M137" s="17">
        <v>196.42099999999999</v>
      </c>
      <c r="N137" s="17">
        <v>49.105249999999998</v>
      </c>
      <c r="O137" s="17">
        <v>0</v>
      </c>
      <c r="P137" s="17">
        <v>0</v>
      </c>
      <c r="Q137" s="17">
        <v>49.105249999999998</v>
      </c>
      <c r="R137" s="17">
        <v>68.747349999999997</v>
      </c>
      <c r="S137" s="17">
        <v>0</v>
      </c>
      <c r="T137" s="17">
        <v>68.747349999999997</v>
      </c>
      <c r="U137" s="17">
        <v>54.997880000000002</v>
      </c>
      <c r="V137" s="17">
        <v>0</v>
      </c>
      <c r="W137" s="17">
        <v>54.997880000000002</v>
      </c>
      <c r="X137" s="17">
        <v>0</v>
      </c>
      <c r="Y137" s="17">
        <v>0</v>
      </c>
      <c r="Z137" s="17">
        <v>0</v>
      </c>
      <c r="AA137" s="17">
        <v>0</v>
      </c>
      <c r="AB137" s="17">
        <v>0</v>
      </c>
      <c r="AC137" s="18">
        <v>0</v>
      </c>
    </row>
    <row r="138" spans="1:29" ht="116.25">
      <c r="A138" s="11">
        <v>135</v>
      </c>
      <c r="B138" s="12" t="s">
        <v>248</v>
      </c>
      <c r="C138" s="13" t="s">
        <v>249</v>
      </c>
      <c r="D138" s="14" t="s">
        <v>250</v>
      </c>
      <c r="E138" s="13" t="s">
        <v>251</v>
      </c>
      <c r="F138" s="15" t="s">
        <v>370</v>
      </c>
      <c r="G138" s="13" t="s">
        <v>371</v>
      </c>
      <c r="H138" s="13" t="s">
        <v>45</v>
      </c>
      <c r="I138" s="16">
        <v>45474</v>
      </c>
      <c r="J138" s="16">
        <v>47299</v>
      </c>
      <c r="K138" s="17">
        <v>67.900000000000006</v>
      </c>
      <c r="L138" s="17">
        <v>0</v>
      </c>
      <c r="M138" s="17">
        <v>67.900000000000006</v>
      </c>
      <c r="N138" s="17">
        <v>34</v>
      </c>
      <c r="O138" s="17">
        <v>0</v>
      </c>
      <c r="P138" s="17">
        <v>0</v>
      </c>
      <c r="Q138" s="17">
        <v>34</v>
      </c>
      <c r="R138" s="17">
        <v>6.8</v>
      </c>
      <c r="S138" s="17">
        <v>0</v>
      </c>
      <c r="T138" s="17">
        <v>6.8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8">
        <v>0</v>
      </c>
    </row>
    <row r="139" spans="1:29" ht="162.75">
      <c r="A139" s="11">
        <v>136</v>
      </c>
      <c r="B139" s="12" t="s">
        <v>248</v>
      </c>
      <c r="C139" s="13" t="s">
        <v>249</v>
      </c>
      <c r="D139" s="14" t="s">
        <v>250</v>
      </c>
      <c r="E139" s="13" t="s">
        <v>251</v>
      </c>
      <c r="F139" s="15" t="s">
        <v>372</v>
      </c>
      <c r="G139" s="13" t="s">
        <v>373</v>
      </c>
      <c r="H139" s="13" t="s">
        <v>45</v>
      </c>
      <c r="I139" s="16">
        <v>45474</v>
      </c>
      <c r="J139" s="16">
        <v>47299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8">
        <v>0</v>
      </c>
    </row>
    <row r="140" spans="1:29" ht="116.25">
      <c r="A140" s="11">
        <v>137</v>
      </c>
      <c r="B140" s="12" t="s">
        <v>374</v>
      </c>
      <c r="C140" s="13" t="s">
        <v>375</v>
      </c>
      <c r="D140" s="14" t="s">
        <v>155</v>
      </c>
      <c r="E140" s="13" t="s">
        <v>156</v>
      </c>
      <c r="F140" s="15" t="s">
        <v>376</v>
      </c>
      <c r="G140" s="13" t="s">
        <v>377</v>
      </c>
      <c r="H140" s="13" t="s">
        <v>45</v>
      </c>
      <c r="I140" s="16">
        <v>45664</v>
      </c>
      <c r="J140" s="16" t="s">
        <v>113</v>
      </c>
      <c r="K140" s="17">
        <v>0</v>
      </c>
      <c r="L140" s="17">
        <v>2798.3643999999999</v>
      </c>
      <c r="M140" s="17">
        <v>2798.3643999999999</v>
      </c>
      <c r="N140" s="17">
        <v>0</v>
      </c>
      <c r="O140" s="17">
        <v>0</v>
      </c>
      <c r="P140" s="17">
        <v>367.09</v>
      </c>
      <c r="Q140" s="17">
        <v>367.09</v>
      </c>
      <c r="R140" s="17">
        <v>0</v>
      </c>
      <c r="S140" s="17">
        <v>723.88720000000001</v>
      </c>
      <c r="T140" s="17">
        <v>723.88720000000001</v>
      </c>
      <c r="U140" s="17">
        <v>0</v>
      </c>
      <c r="V140" s="17">
        <v>976.88720000000001</v>
      </c>
      <c r="W140" s="17">
        <v>976.88720000000001</v>
      </c>
      <c r="X140" s="17">
        <v>0</v>
      </c>
      <c r="Y140" s="17">
        <v>619.875</v>
      </c>
      <c r="Z140" s="17">
        <v>619.875</v>
      </c>
      <c r="AA140" s="17">
        <v>0</v>
      </c>
      <c r="AB140" s="17">
        <v>110.625</v>
      </c>
      <c r="AC140" s="17">
        <v>110.625</v>
      </c>
    </row>
    <row r="141" spans="1:29" ht="116.25">
      <c r="A141" s="11">
        <v>138</v>
      </c>
      <c r="B141" s="12" t="s">
        <v>374</v>
      </c>
      <c r="C141" s="13" t="s">
        <v>375</v>
      </c>
      <c r="D141" s="14" t="s">
        <v>155</v>
      </c>
      <c r="E141" s="13" t="s">
        <v>156</v>
      </c>
      <c r="F141" s="11" t="s">
        <v>378</v>
      </c>
      <c r="G141" s="13" t="s">
        <v>379</v>
      </c>
      <c r="H141" s="13" t="s">
        <v>41</v>
      </c>
      <c r="I141" s="16">
        <v>45664</v>
      </c>
      <c r="J141" s="16" t="s">
        <v>42</v>
      </c>
      <c r="K141" s="17">
        <v>93.741150000000005</v>
      </c>
      <c r="L141" s="17">
        <v>0</v>
      </c>
      <c r="M141" s="17">
        <v>93.741150000000005</v>
      </c>
      <c r="N141" s="17">
        <v>14.992000000000001</v>
      </c>
      <c r="O141" s="17">
        <v>0</v>
      </c>
      <c r="P141" s="17">
        <v>0</v>
      </c>
      <c r="Q141" s="17">
        <v>14.992000000000001</v>
      </c>
      <c r="R141" s="17">
        <v>27.765000000000001</v>
      </c>
      <c r="S141" s="17">
        <v>0</v>
      </c>
      <c r="T141" s="17">
        <v>27.765000000000001</v>
      </c>
      <c r="U141" s="17">
        <v>28.004000000000001</v>
      </c>
      <c r="V141" s="17">
        <v>0</v>
      </c>
      <c r="W141" s="17">
        <v>28.004000000000001</v>
      </c>
      <c r="X141" s="17">
        <v>15.125</v>
      </c>
      <c r="Y141" s="17">
        <v>0</v>
      </c>
      <c r="Z141" s="17">
        <v>15.125</v>
      </c>
      <c r="AA141" s="17">
        <v>7.8551500000000001</v>
      </c>
      <c r="AB141" s="17">
        <v>0</v>
      </c>
      <c r="AC141" s="17">
        <v>7.8551500000000001</v>
      </c>
    </row>
    <row r="142" spans="1:29" ht="116.25">
      <c r="A142" s="11">
        <v>139</v>
      </c>
      <c r="B142" s="12" t="s">
        <v>374</v>
      </c>
      <c r="C142" s="13" t="s">
        <v>375</v>
      </c>
      <c r="D142" s="14" t="s">
        <v>380</v>
      </c>
      <c r="E142" s="13" t="s">
        <v>381</v>
      </c>
      <c r="F142" s="15">
        <v>1798</v>
      </c>
      <c r="G142" s="13" t="s">
        <v>346</v>
      </c>
      <c r="H142" s="13" t="s">
        <v>45</v>
      </c>
      <c r="I142" s="16">
        <v>44933</v>
      </c>
      <c r="J142" s="16" t="s">
        <v>80</v>
      </c>
      <c r="K142" s="17">
        <v>0</v>
      </c>
      <c r="L142" s="17">
        <v>2292.8589999999999</v>
      </c>
      <c r="M142" s="17">
        <v>2292.8589999999999</v>
      </c>
      <c r="N142" s="17">
        <v>0</v>
      </c>
      <c r="O142" s="17">
        <v>0</v>
      </c>
      <c r="P142" s="17">
        <v>444.88006337899998</v>
      </c>
      <c r="Q142" s="17">
        <v>444.88006337899998</v>
      </c>
      <c r="R142" s="17">
        <v>0</v>
      </c>
      <c r="S142" s="17">
        <v>58.939737048886606</v>
      </c>
      <c r="T142" s="17">
        <v>58.939737048886606</v>
      </c>
      <c r="U142" s="17">
        <v>0</v>
      </c>
      <c r="V142" s="17">
        <v>13.380768625169052</v>
      </c>
      <c r="W142" s="17">
        <v>13.380768625169052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8">
        <v>0</v>
      </c>
    </row>
    <row r="143" spans="1:29" ht="116.25">
      <c r="A143" s="11">
        <v>140</v>
      </c>
      <c r="B143" s="12" t="s">
        <v>374</v>
      </c>
      <c r="C143" s="13" t="s">
        <v>375</v>
      </c>
      <c r="D143" s="14" t="s">
        <v>380</v>
      </c>
      <c r="E143" s="13" t="s">
        <v>381</v>
      </c>
      <c r="F143" s="15" t="s">
        <v>382</v>
      </c>
      <c r="G143" s="13" t="s">
        <v>383</v>
      </c>
      <c r="H143" s="13" t="s">
        <v>41</v>
      </c>
      <c r="I143" s="16">
        <v>45664</v>
      </c>
      <c r="J143" s="16" t="s">
        <v>42</v>
      </c>
      <c r="K143" s="17">
        <v>16.899999999999999</v>
      </c>
      <c r="L143" s="17">
        <v>0</v>
      </c>
      <c r="M143" s="17">
        <v>16.899999999999999</v>
      </c>
      <c r="N143" s="17">
        <v>0.84</v>
      </c>
      <c r="O143" s="17">
        <v>0</v>
      </c>
      <c r="P143" s="17">
        <v>0</v>
      </c>
      <c r="Q143" s="17">
        <v>0.84</v>
      </c>
      <c r="R143" s="17">
        <v>6.6</v>
      </c>
      <c r="S143" s="17">
        <v>0</v>
      </c>
      <c r="T143" s="17">
        <v>6.6</v>
      </c>
      <c r="U143" s="17">
        <v>7.3</v>
      </c>
      <c r="V143" s="17">
        <v>0</v>
      </c>
      <c r="W143" s="17">
        <v>7.3</v>
      </c>
      <c r="X143" s="17">
        <v>1.5</v>
      </c>
      <c r="Y143" s="17">
        <v>0</v>
      </c>
      <c r="Z143" s="17">
        <v>1.5</v>
      </c>
      <c r="AA143" s="17">
        <v>0.65</v>
      </c>
      <c r="AB143" s="17">
        <v>0</v>
      </c>
      <c r="AC143" s="17">
        <v>0.65</v>
      </c>
    </row>
    <row r="144" spans="1:29" ht="93">
      <c r="A144" s="11">
        <v>141</v>
      </c>
      <c r="B144" s="12" t="s">
        <v>384</v>
      </c>
      <c r="C144" s="13" t="s">
        <v>385</v>
      </c>
      <c r="D144" s="14" t="s">
        <v>386</v>
      </c>
      <c r="E144" s="13" t="s">
        <v>387</v>
      </c>
      <c r="F144" s="11" t="s">
        <v>388</v>
      </c>
      <c r="G144" s="13" t="s">
        <v>389</v>
      </c>
      <c r="H144" s="13" t="s">
        <v>41</v>
      </c>
      <c r="I144" s="16">
        <v>45664</v>
      </c>
      <c r="J144" s="16" t="s">
        <v>42</v>
      </c>
      <c r="K144" s="17">
        <v>11.5</v>
      </c>
      <c r="L144" s="17">
        <v>0</v>
      </c>
      <c r="M144" s="17">
        <v>11.5</v>
      </c>
      <c r="N144" s="17">
        <v>2.2999999999999998</v>
      </c>
      <c r="O144" s="17">
        <v>0</v>
      </c>
      <c r="P144" s="17">
        <v>0</v>
      </c>
      <c r="Q144" s="17">
        <v>2.2999999999999998</v>
      </c>
      <c r="R144" s="17">
        <v>2.2999999999999998</v>
      </c>
      <c r="S144" s="17">
        <v>0</v>
      </c>
      <c r="T144" s="17">
        <v>2.2999999999999998</v>
      </c>
      <c r="U144" s="17">
        <v>2.2999999999999998</v>
      </c>
      <c r="V144" s="17">
        <v>0</v>
      </c>
      <c r="W144" s="17">
        <v>2.2999999999999998</v>
      </c>
      <c r="X144" s="17">
        <v>2.2999999999999998</v>
      </c>
      <c r="Y144" s="17">
        <v>0</v>
      </c>
      <c r="Z144" s="17">
        <v>2.2999999999999998</v>
      </c>
      <c r="AA144" s="17">
        <v>2.2999999999999998</v>
      </c>
      <c r="AB144" s="17">
        <v>0</v>
      </c>
      <c r="AC144" s="18">
        <v>2.2999999999999998</v>
      </c>
    </row>
    <row r="145" spans="1:29" ht="69.75">
      <c r="A145" s="11">
        <v>142</v>
      </c>
      <c r="B145" s="12" t="s">
        <v>384</v>
      </c>
      <c r="C145" s="13" t="s">
        <v>385</v>
      </c>
      <c r="D145" s="14" t="s">
        <v>390</v>
      </c>
      <c r="E145" s="13" t="s">
        <v>391</v>
      </c>
      <c r="F145" s="11" t="s">
        <v>392</v>
      </c>
      <c r="G145" s="13" t="s">
        <v>393</v>
      </c>
      <c r="H145" s="13" t="s">
        <v>45</v>
      </c>
      <c r="I145" s="16">
        <v>43837</v>
      </c>
      <c r="J145" s="16" t="s">
        <v>46</v>
      </c>
      <c r="K145" s="17">
        <v>0</v>
      </c>
      <c r="L145" s="17">
        <v>1547</v>
      </c>
      <c r="M145" s="17">
        <v>1547</v>
      </c>
      <c r="N145" s="17">
        <v>0</v>
      </c>
      <c r="O145" s="17">
        <v>0</v>
      </c>
      <c r="P145" s="17">
        <v>228.869529707</v>
      </c>
      <c r="Q145" s="17">
        <v>228.869529707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</row>
    <row r="146" spans="1:29" ht="93">
      <c r="A146" s="11">
        <v>143</v>
      </c>
      <c r="B146" s="12" t="s">
        <v>384</v>
      </c>
      <c r="C146" s="13" t="s">
        <v>385</v>
      </c>
      <c r="D146" s="14" t="s">
        <v>390</v>
      </c>
      <c r="E146" s="13" t="s">
        <v>391</v>
      </c>
      <c r="F146" s="11" t="s">
        <v>394</v>
      </c>
      <c r="G146" s="13" t="s">
        <v>395</v>
      </c>
      <c r="H146" s="13" t="s">
        <v>41</v>
      </c>
      <c r="I146" s="16">
        <v>45664</v>
      </c>
      <c r="J146" s="16" t="s">
        <v>42</v>
      </c>
      <c r="K146" s="17">
        <v>7.4</v>
      </c>
      <c r="L146" s="17">
        <v>0</v>
      </c>
      <c r="M146" s="17">
        <v>7.4</v>
      </c>
      <c r="N146" s="17">
        <v>1.6</v>
      </c>
      <c r="O146" s="17">
        <v>0</v>
      </c>
      <c r="P146" s="17">
        <v>0</v>
      </c>
      <c r="Q146" s="17">
        <v>1.6</v>
      </c>
      <c r="R146" s="17">
        <v>1.7</v>
      </c>
      <c r="S146" s="17">
        <v>0</v>
      </c>
      <c r="T146" s="17">
        <v>1.7</v>
      </c>
      <c r="U146" s="17">
        <v>2</v>
      </c>
      <c r="V146" s="17">
        <v>0</v>
      </c>
      <c r="W146" s="17">
        <v>2</v>
      </c>
      <c r="X146" s="17">
        <v>1.1000000000000001</v>
      </c>
      <c r="Y146" s="17">
        <v>0</v>
      </c>
      <c r="Z146" s="17">
        <v>1.1000000000000001</v>
      </c>
      <c r="AA146" s="17">
        <v>0.95</v>
      </c>
      <c r="AB146" s="17">
        <v>0</v>
      </c>
      <c r="AC146" s="17">
        <v>0.95</v>
      </c>
    </row>
    <row r="147" spans="1:29" ht="93">
      <c r="A147" s="11">
        <v>144</v>
      </c>
      <c r="B147" s="12" t="s">
        <v>396</v>
      </c>
      <c r="C147" s="13" t="s">
        <v>397</v>
      </c>
      <c r="D147" s="14" t="s">
        <v>68</v>
      </c>
      <c r="E147" s="13" t="s">
        <v>69</v>
      </c>
      <c r="F147" s="11" t="s">
        <v>398</v>
      </c>
      <c r="G147" s="13" t="s">
        <v>399</v>
      </c>
      <c r="H147" s="13" t="s">
        <v>45</v>
      </c>
      <c r="I147" s="16">
        <v>43647</v>
      </c>
      <c r="J147" s="16" t="s">
        <v>46</v>
      </c>
      <c r="K147" s="20">
        <v>484</v>
      </c>
      <c r="L147" s="20">
        <v>0</v>
      </c>
      <c r="M147" s="20">
        <v>484</v>
      </c>
      <c r="N147" s="20">
        <v>126.4974</v>
      </c>
      <c r="O147" s="20">
        <v>17</v>
      </c>
      <c r="P147" s="20">
        <v>0</v>
      </c>
      <c r="Q147" s="20">
        <v>126.4974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2">
        <v>0</v>
      </c>
    </row>
    <row r="148" spans="1:29" ht="93">
      <c r="A148" s="11">
        <v>145</v>
      </c>
      <c r="B148" s="12" t="s">
        <v>396</v>
      </c>
      <c r="C148" s="13" t="s">
        <v>397</v>
      </c>
      <c r="D148" s="14" t="s">
        <v>68</v>
      </c>
      <c r="E148" s="13" t="s">
        <v>69</v>
      </c>
      <c r="F148" s="11" t="s">
        <v>400</v>
      </c>
      <c r="G148" s="13" t="s">
        <v>401</v>
      </c>
      <c r="H148" s="13" t="s">
        <v>45</v>
      </c>
      <c r="I148" s="16">
        <v>43472</v>
      </c>
      <c r="J148" s="16" t="s">
        <v>98</v>
      </c>
      <c r="K148" s="20">
        <v>242.714</v>
      </c>
      <c r="L148" s="20">
        <v>0</v>
      </c>
      <c r="M148" s="20">
        <v>242.714</v>
      </c>
      <c r="N148" s="20">
        <v>32.727412827000002</v>
      </c>
      <c r="O148" s="20">
        <v>1.860807949</v>
      </c>
      <c r="P148" s="20">
        <v>0</v>
      </c>
      <c r="Q148" s="20">
        <v>32.727412827000002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1">
        <v>0</v>
      </c>
    </row>
    <row r="149" spans="1:29" ht="93">
      <c r="A149" s="11">
        <v>146</v>
      </c>
      <c r="B149" s="12" t="s">
        <v>396</v>
      </c>
      <c r="C149" s="13" t="s">
        <v>397</v>
      </c>
      <c r="D149" s="14" t="s">
        <v>68</v>
      </c>
      <c r="E149" s="13" t="s">
        <v>69</v>
      </c>
      <c r="F149" s="11" t="s">
        <v>402</v>
      </c>
      <c r="G149" s="13" t="s">
        <v>403</v>
      </c>
      <c r="H149" s="13" t="s">
        <v>45</v>
      </c>
      <c r="I149" s="16">
        <v>43472</v>
      </c>
      <c r="J149" s="16" t="s">
        <v>98</v>
      </c>
      <c r="K149" s="20">
        <v>172.73</v>
      </c>
      <c r="L149" s="20">
        <v>202.825080224</v>
      </c>
      <c r="M149" s="20">
        <v>375.55508022399999</v>
      </c>
      <c r="N149" s="20">
        <v>16.495700532000001</v>
      </c>
      <c r="O149" s="20">
        <v>0</v>
      </c>
      <c r="P149" s="20">
        <v>16.425080223999998</v>
      </c>
      <c r="Q149" s="20">
        <v>32.920780755999999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1">
        <v>0</v>
      </c>
    </row>
    <row r="150" spans="1:29" ht="93">
      <c r="A150" s="11">
        <v>147</v>
      </c>
      <c r="B150" s="12" t="s">
        <v>396</v>
      </c>
      <c r="C150" s="13" t="s">
        <v>397</v>
      </c>
      <c r="D150" s="14" t="s">
        <v>68</v>
      </c>
      <c r="E150" s="13" t="s">
        <v>69</v>
      </c>
      <c r="F150" s="11" t="s">
        <v>404</v>
      </c>
      <c r="G150" s="13" t="s">
        <v>405</v>
      </c>
      <c r="H150" s="13" t="s">
        <v>45</v>
      </c>
      <c r="I150" s="16">
        <v>43837</v>
      </c>
      <c r="J150" s="16" t="s">
        <v>98</v>
      </c>
      <c r="K150" s="20">
        <v>163.161</v>
      </c>
      <c r="L150" s="20">
        <v>0</v>
      </c>
      <c r="M150" s="20">
        <v>163.161</v>
      </c>
      <c r="N150" s="20">
        <v>3.8731925129999998</v>
      </c>
      <c r="O150" s="20">
        <v>1.436596255</v>
      </c>
      <c r="P150" s="20">
        <v>0</v>
      </c>
      <c r="Q150" s="20">
        <v>3.8731925129999998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1">
        <v>0</v>
      </c>
    </row>
    <row r="151" spans="1:29" ht="93">
      <c r="A151" s="11">
        <v>148</v>
      </c>
      <c r="B151" s="12" t="s">
        <v>396</v>
      </c>
      <c r="C151" s="13" t="s">
        <v>397</v>
      </c>
      <c r="D151" s="14" t="s">
        <v>68</v>
      </c>
      <c r="E151" s="13" t="s">
        <v>69</v>
      </c>
      <c r="F151" s="11" t="s">
        <v>406</v>
      </c>
      <c r="G151" s="13" t="s">
        <v>407</v>
      </c>
      <c r="H151" s="13" t="s">
        <v>45</v>
      </c>
      <c r="I151" s="16">
        <v>43837</v>
      </c>
      <c r="J151" s="16" t="s">
        <v>80</v>
      </c>
      <c r="K151" s="20">
        <v>201.56460000000001</v>
      </c>
      <c r="L151" s="20">
        <v>3619.51091</v>
      </c>
      <c r="M151" s="20">
        <v>3821.0755100000001</v>
      </c>
      <c r="N151" s="20">
        <v>60.744291595999997</v>
      </c>
      <c r="O151" s="20">
        <v>30.439291596</v>
      </c>
      <c r="P151" s="20">
        <v>197.23500000000001</v>
      </c>
      <c r="Q151" s="20">
        <v>257.979291596</v>
      </c>
      <c r="R151" s="20">
        <v>60.744291595999997</v>
      </c>
      <c r="S151" s="20">
        <v>20</v>
      </c>
      <c r="T151" s="20">
        <v>80.744291595999997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2">
        <v>0</v>
      </c>
    </row>
    <row r="152" spans="1:29" ht="93">
      <c r="A152" s="11">
        <v>149</v>
      </c>
      <c r="B152" s="12" t="s">
        <v>396</v>
      </c>
      <c r="C152" s="13" t="s">
        <v>397</v>
      </c>
      <c r="D152" s="14" t="s">
        <v>68</v>
      </c>
      <c r="E152" s="13" t="s">
        <v>69</v>
      </c>
      <c r="F152" s="11" t="s">
        <v>408</v>
      </c>
      <c r="G152" s="13" t="s">
        <v>409</v>
      </c>
      <c r="H152" s="13" t="s">
        <v>45</v>
      </c>
      <c r="I152" s="16">
        <v>43837</v>
      </c>
      <c r="J152" s="16" t="s">
        <v>98</v>
      </c>
      <c r="K152" s="20">
        <v>55.957999700000002</v>
      </c>
      <c r="L152" s="20">
        <v>0</v>
      </c>
      <c r="M152" s="20">
        <v>55.957999700000002</v>
      </c>
      <c r="N152" s="20">
        <v>6.03</v>
      </c>
      <c r="O152" s="20">
        <v>0</v>
      </c>
      <c r="P152" s="20">
        <v>0</v>
      </c>
      <c r="Q152" s="20">
        <v>6.03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2">
        <v>0</v>
      </c>
    </row>
    <row r="153" spans="1:29" ht="93">
      <c r="A153" s="11">
        <v>150</v>
      </c>
      <c r="B153" s="12" t="s">
        <v>396</v>
      </c>
      <c r="C153" s="13" t="s">
        <v>397</v>
      </c>
      <c r="D153" s="14" t="s">
        <v>68</v>
      </c>
      <c r="E153" s="13" t="s">
        <v>69</v>
      </c>
      <c r="F153" s="11" t="s">
        <v>410</v>
      </c>
      <c r="G153" s="13" t="s">
        <v>411</v>
      </c>
      <c r="H153" s="13" t="s">
        <v>45</v>
      </c>
      <c r="I153" s="16">
        <v>44568</v>
      </c>
      <c r="J153" s="16" t="s">
        <v>55</v>
      </c>
      <c r="K153" s="20">
        <v>152.61999999899999</v>
      </c>
      <c r="L153" s="20">
        <v>0</v>
      </c>
      <c r="M153" s="20">
        <v>152.61999999899999</v>
      </c>
      <c r="N153" s="20">
        <v>14.649533714</v>
      </c>
      <c r="O153" s="20">
        <v>3.124966857</v>
      </c>
      <c r="P153" s="20">
        <v>0</v>
      </c>
      <c r="Q153" s="20">
        <v>14.649533714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1">
        <v>0</v>
      </c>
    </row>
    <row r="154" spans="1:29" ht="93">
      <c r="A154" s="11">
        <v>151</v>
      </c>
      <c r="B154" s="12" t="s">
        <v>396</v>
      </c>
      <c r="C154" s="13" t="s">
        <v>397</v>
      </c>
      <c r="D154" s="14" t="s">
        <v>68</v>
      </c>
      <c r="E154" s="13" t="s">
        <v>69</v>
      </c>
      <c r="F154" s="11" t="s">
        <v>412</v>
      </c>
      <c r="G154" s="13" t="s">
        <v>413</v>
      </c>
      <c r="H154" s="13" t="s">
        <v>45</v>
      </c>
      <c r="I154" s="16">
        <v>44933</v>
      </c>
      <c r="J154" s="16" t="s">
        <v>58</v>
      </c>
      <c r="K154" s="20">
        <v>130.5</v>
      </c>
      <c r="L154" s="20">
        <v>0</v>
      </c>
      <c r="M154" s="20">
        <v>130.5</v>
      </c>
      <c r="N154" s="20">
        <v>9.509432318</v>
      </c>
      <c r="O154" s="20">
        <v>0</v>
      </c>
      <c r="P154" s="20">
        <v>0</v>
      </c>
      <c r="Q154" s="20">
        <v>9.509432318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2">
        <v>0</v>
      </c>
    </row>
    <row r="155" spans="1:29" s="32" customFormat="1" ht="93">
      <c r="A155" s="11">
        <v>152</v>
      </c>
      <c r="B155" s="12" t="s">
        <v>396</v>
      </c>
      <c r="C155" s="13" t="s">
        <v>397</v>
      </c>
      <c r="D155" s="14" t="s">
        <v>68</v>
      </c>
      <c r="E155" s="13" t="s">
        <v>69</v>
      </c>
      <c r="F155" s="11">
        <v>1530</v>
      </c>
      <c r="G155" s="23" t="s">
        <v>414</v>
      </c>
      <c r="H155" s="13" t="s">
        <v>45</v>
      </c>
      <c r="I155" s="16">
        <v>43647</v>
      </c>
      <c r="J155" s="16">
        <v>46203</v>
      </c>
      <c r="K155" s="20">
        <v>127.488</v>
      </c>
      <c r="L155" s="20">
        <v>1497.8</v>
      </c>
      <c r="M155" s="20">
        <v>1625.288</v>
      </c>
      <c r="N155" s="20">
        <v>16.507248095000001</v>
      </c>
      <c r="O155" s="20">
        <v>0.37733360500000002</v>
      </c>
      <c r="P155" s="20">
        <v>230.287278646</v>
      </c>
      <c r="Q155" s="20">
        <v>246.794526741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1">
        <v>0</v>
      </c>
    </row>
    <row r="156" spans="1:29" ht="93">
      <c r="A156" s="11">
        <v>153</v>
      </c>
      <c r="B156" s="12" t="s">
        <v>396</v>
      </c>
      <c r="C156" s="13" t="s">
        <v>397</v>
      </c>
      <c r="D156" s="14" t="s">
        <v>339</v>
      </c>
      <c r="E156" s="13" t="s">
        <v>340</v>
      </c>
      <c r="F156" s="11" t="s">
        <v>415</v>
      </c>
      <c r="G156" s="13" t="s">
        <v>416</v>
      </c>
      <c r="H156" s="13" t="s">
        <v>41</v>
      </c>
      <c r="I156" s="16">
        <v>45664</v>
      </c>
      <c r="J156" s="16" t="s">
        <v>42</v>
      </c>
      <c r="K156" s="17">
        <v>92</v>
      </c>
      <c r="L156" s="17">
        <v>0</v>
      </c>
      <c r="M156" s="17">
        <v>92</v>
      </c>
      <c r="N156" s="17">
        <v>18.399999999999999</v>
      </c>
      <c r="O156" s="17">
        <v>0</v>
      </c>
      <c r="P156" s="17">
        <v>0</v>
      </c>
      <c r="Q156" s="17">
        <v>18.399999999999999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8">
        <v>0</v>
      </c>
    </row>
    <row r="157" spans="1:29" ht="93">
      <c r="A157" s="11">
        <v>154</v>
      </c>
      <c r="B157" s="12" t="s">
        <v>396</v>
      </c>
      <c r="C157" s="13" t="s">
        <v>397</v>
      </c>
      <c r="D157" s="14" t="s">
        <v>417</v>
      </c>
      <c r="E157" s="13" t="s">
        <v>418</v>
      </c>
      <c r="F157" s="11" t="s">
        <v>419</v>
      </c>
      <c r="G157" s="13" t="s">
        <v>420</v>
      </c>
      <c r="H157" s="13" t="s">
        <v>41</v>
      </c>
      <c r="I157" s="16">
        <v>45664</v>
      </c>
      <c r="J157" s="16" t="s">
        <v>42</v>
      </c>
      <c r="K157" s="17">
        <v>27.014135026999998</v>
      </c>
      <c r="L157" s="17">
        <v>0</v>
      </c>
      <c r="M157" s="17">
        <v>27.014135026999998</v>
      </c>
      <c r="N157" s="17">
        <v>2.1539874999999999</v>
      </c>
      <c r="O157" s="17">
        <v>0</v>
      </c>
      <c r="P157" s="17">
        <v>0</v>
      </c>
      <c r="Q157" s="17">
        <v>2.1539874999999999</v>
      </c>
      <c r="R157" s="17">
        <v>12.067975000000001</v>
      </c>
      <c r="S157" s="17">
        <v>0</v>
      </c>
      <c r="T157" s="17">
        <v>12.067975000000001</v>
      </c>
      <c r="U157" s="17">
        <v>10.862172527</v>
      </c>
      <c r="V157" s="17">
        <v>0</v>
      </c>
      <c r="W157" s="17">
        <v>10.862172527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8">
        <v>0</v>
      </c>
    </row>
    <row r="158" spans="1:29" ht="93">
      <c r="A158" s="11">
        <v>155</v>
      </c>
      <c r="B158" s="12" t="s">
        <v>396</v>
      </c>
      <c r="C158" s="13" t="s">
        <v>397</v>
      </c>
      <c r="D158" s="14" t="s">
        <v>417</v>
      </c>
      <c r="E158" s="13" t="s">
        <v>418</v>
      </c>
      <c r="F158" s="11" t="s">
        <v>421</v>
      </c>
      <c r="G158" s="13" t="s">
        <v>422</v>
      </c>
      <c r="H158" s="13" t="s">
        <v>45</v>
      </c>
      <c r="I158" s="16">
        <v>43837</v>
      </c>
      <c r="J158" s="16" t="s">
        <v>46</v>
      </c>
      <c r="K158" s="17">
        <v>79.5</v>
      </c>
      <c r="L158" s="17">
        <v>568.5</v>
      </c>
      <c r="M158" s="17">
        <v>648</v>
      </c>
      <c r="N158" s="17">
        <v>34.415719000000003</v>
      </c>
      <c r="O158" s="17">
        <v>0</v>
      </c>
      <c r="P158" s="17">
        <v>237.810892</v>
      </c>
      <c r="Q158" s="17">
        <v>272.22661099999999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8">
        <v>0</v>
      </c>
    </row>
    <row r="159" spans="1:29" ht="93">
      <c r="A159" s="11">
        <v>156</v>
      </c>
      <c r="B159" s="12" t="s">
        <v>396</v>
      </c>
      <c r="C159" s="13" t="s">
        <v>397</v>
      </c>
      <c r="D159" s="14" t="s">
        <v>417</v>
      </c>
      <c r="E159" s="13" t="s">
        <v>418</v>
      </c>
      <c r="F159" s="11" t="s">
        <v>423</v>
      </c>
      <c r="G159" s="13" t="s">
        <v>424</v>
      </c>
      <c r="H159" s="13" t="s">
        <v>45</v>
      </c>
      <c r="I159" s="16">
        <v>44933</v>
      </c>
      <c r="J159" s="16" t="s">
        <v>67</v>
      </c>
      <c r="K159" s="17">
        <v>187.38788238500001</v>
      </c>
      <c r="L159" s="17">
        <v>0</v>
      </c>
      <c r="M159" s="17">
        <v>187.38788238500001</v>
      </c>
      <c r="N159" s="17">
        <v>23.62</v>
      </c>
      <c r="O159" s="17">
        <v>1.5</v>
      </c>
      <c r="P159" s="17">
        <v>0</v>
      </c>
      <c r="Q159" s="17">
        <v>23.62</v>
      </c>
      <c r="R159" s="17">
        <v>43.008345595999998</v>
      </c>
      <c r="S159" s="17">
        <v>0</v>
      </c>
      <c r="T159" s="17">
        <v>43.008345595999998</v>
      </c>
      <c r="U159" s="17">
        <v>29.095107358</v>
      </c>
      <c r="V159" s="17">
        <v>0</v>
      </c>
      <c r="W159" s="17">
        <v>29.095107358</v>
      </c>
      <c r="X159" s="17">
        <v>20.089738238999999</v>
      </c>
      <c r="Y159" s="17">
        <v>0</v>
      </c>
      <c r="Z159" s="17">
        <v>20.089738238999999</v>
      </c>
      <c r="AA159" s="17">
        <v>0</v>
      </c>
      <c r="AB159" s="17">
        <v>0</v>
      </c>
      <c r="AC159" s="18">
        <v>0</v>
      </c>
    </row>
    <row r="160" spans="1:29" ht="93">
      <c r="A160" s="11">
        <v>157</v>
      </c>
      <c r="B160" s="12" t="s">
        <v>396</v>
      </c>
      <c r="C160" s="13" t="s">
        <v>397</v>
      </c>
      <c r="D160" s="14" t="s">
        <v>417</v>
      </c>
      <c r="E160" s="13" t="s">
        <v>418</v>
      </c>
      <c r="F160" s="15" t="s">
        <v>425</v>
      </c>
      <c r="G160" s="13" t="s">
        <v>426</v>
      </c>
      <c r="H160" s="13" t="s">
        <v>45</v>
      </c>
      <c r="I160" s="16">
        <v>45664</v>
      </c>
      <c r="J160" s="16" t="s">
        <v>42</v>
      </c>
      <c r="K160" s="17">
        <v>48.423990719999999</v>
      </c>
      <c r="L160" s="17">
        <v>0</v>
      </c>
      <c r="M160" s="17">
        <v>48.423990719999999</v>
      </c>
      <c r="N160" s="17">
        <v>9.5460809999999992</v>
      </c>
      <c r="O160" s="17">
        <v>0</v>
      </c>
      <c r="P160" s="17">
        <v>0</v>
      </c>
      <c r="Q160" s="17">
        <v>9.5460809999999992</v>
      </c>
      <c r="R160" s="17">
        <v>8.3149999999999995</v>
      </c>
      <c r="S160" s="17">
        <v>0</v>
      </c>
      <c r="T160" s="17">
        <v>8.3149999999999995</v>
      </c>
      <c r="U160" s="17">
        <v>8.7333333329999991</v>
      </c>
      <c r="V160" s="17">
        <v>0</v>
      </c>
      <c r="W160" s="17">
        <v>8.7333333329999991</v>
      </c>
      <c r="X160" s="17">
        <v>10.125328693</v>
      </c>
      <c r="Y160" s="17">
        <v>0</v>
      </c>
      <c r="Z160" s="17">
        <v>10.125328693</v>
      </c>
      <c r="AA160" s="17">
        <v>9.5253286940000006</v>
      </c>
      <c r="AB160" s="17">
        <v>0</v>
      </c>
      <c r="AC160" s="17">
        <v>9.5253286940000006</v>
      </c>
    </row>
    <row r="161" spans="1:29" ht="93">
      <c r="A161" s="11">
        <v>158</v>
      </c>
      <c r="B161" s="12" t="s">
        <v>396</v>
      </c>
      <c r="C161" s="13" t="s">
        <v>397</v>
      </c>
      <c r="D161" s="14" t="s">
        <v>417</v>
      </c>
      <c r="E161" s="13" t="s">
        <v>418</v>
      </c>
      <c r="F161" s="15" t="s">
        <v>427</v>
      </c>
      <c r="G161" s="13" t="s">
        <v>428</v>
      </c>
      <c r="H161" s="13" t="s">
        <v>45</v>
      </c>
      <c r="I161" s="16">
        <v>45664</v>
      </c>
      <c r="J161" s="16" t="s">
        <v>42</v>
      </c>
      <c r="K161" s="17">
        <v>78.603658671999995</v>
      </c>
      <c r="L161" s="17">
        <v>0</v>
      </c>
      <c r="M161" s="17">
        <v>78.603658671999995</v>
      </c>
      <c r="N161" s="17">
        <v>2.3618593350000001</v>
      </c>
      <c r="O161" s="17">
        <v>0</v>
      </c>
      <c r="P161" s="17">
        <v>0</v>
      </c>
      <c r="Q161" s="17">
        <v>2.3618593350000001</v>
      </c>
      <c r="R161" s="17">
        <v>17.327539751</v>
      </c>
      <c r="S161" s="17">
        <v>0</v>
      </c>
      <c r="T161" s="17">
        <v>17.327539751</v>
      </c>
      <c r="U161" s="17">
        <v>25.903047473000001</v>
      </c>
      <c r="V161" s="17">
        <v>0</v>
      </c>
      <c r="W161" s="17">
        <v>25.903047473000001</v>
      </c>
      <c r="X161" s="17">
        <v>23.333715292000001</v>
      </c>
      <c r="Y161" s="17">
        <v>0</v>
      </c>
      <c r="Z161" s="17">
        <v>23.333715292000001</v>
      </c>
      <c r="AA161" s="17">
        <v>6.1774968210000001</v>
      </c>
      <c r="AB161" s="17">
        <v>0</v>
      </c>
      <c r="AC161" s="17">
        <v>6.1774968210000001</v>
      </c>
    </row>
    <row r="162" spans="1:29" ht="93">
      <c r="A162" s="11">
        <v>159</v>
      </c>
      <c r="B162" s="12" t="s">
        <v>396</v>
      </c>
      <c r="C162" s="13" t="s">
        <v>397</v>
      </c>
      <c r="D162" s="14" t="s">
        <v>417</v>
      </c>
      <c r="E162" s="13" t="s">
        <v>418</v>
      </c>
      <c r="F162" s="15" t="s">
        <v>429</v>
      </c>
      <c r="G162" s="13" t="s">
        <v>430</v>
      </c>
      <c r="H162" s="13" t="s">
        <v>45</v>
      </c>
      <c r="I162" s="16">
        <v>45664</v>
      </c>
      <c r="J162" s="16" t="s">
        <v>42</v>
      </c>
      <c r="K162" s="17">
        <v>258.21086475800001</v>
      </c>
      <c r="L162" s="17">
        <v>0</v>
      </c>
      <c r="M162" s="17">
        <v>258.21086475800001</v>
      </c>
      <c r="N162" s="17">
        <v>19.455555531000002</v>
      </c>
      <c r="O162" s="17">
        <v>0</v>
      </c>
      <c r="P162" s="17">
        <v>0</v>
      </c>
      <c r="Q162" s="17">
        <v>19.455555531000002</v>
      </c>
      <c r="R162" s="17">
        <v>48.192889364000003</v>
      </c>
      <c r="S162" s="17">
        <v>0</v>
      </c>
      <c r="T162" s="17">
        <v>48.192889364000003</v>
      </c>
      <c r="U162" s="17">
        <v>62.096912146000001</v>
      </c>
      <c r="V162" s="17">
        <v>0</v>
      </c>
      <c r="W162" s="17">
        <v>62.096912146000001</v>
      </c>
      <c r="X162" s="17">
        <v>68.382362364000002</v>
      </c>
      <c r="Y162" s="17">
        <v>0</v>
      </c>
      <c r="Z162" s="17">
        <v>68.382362364000002</v>
      </c>
      <c r="AA162" s="17">
        <v>47.213145353000002</v>
      </c>
      <c r="AB162" s="17">
        <v>0</v>
      </c>
      <c r="AC162" s="17">
        <v>47.213145353000002</v>
      </c>
    </row>
    <row r="163" spans="1:29" ht="93">
      <c r="A163" s="11">
        <v>160</v>
      </c>
      <c r="B163" s="12" t="s">
        <v>396</v>
      </c>
      <c r="C163" s="13" t="s">
        <v>397</v>
      </c>
      <c r="D163" s="14" t="s">
        <v>431</v>
      </c>
      <c r="E163" s="13" t="s">
        <v>432</v>
      </c>
      <c r="F163" s="11" t="s">
        <v>433</v>
      </c>
      <c r="G163" s="13" t="s">
        <v>434</v>
      </c>
      <c r="H163" s="13" t="s">
        <v>45</v>
      </c>
      <c r="I163" s="16">
        <v>40915</v>
      </c>
      <c r="J163" s="16" t="s">
        <v>46</v>
      </c>
      <c r="K163" s="17">
        <v>501.995219072</v>
      </c>
      <c r="L163" s="17">
        <v>114.936561064</v>
      </c>
      <c r="M163" s="17">
        <v>616.93178013600004</v>
      </c>
      <c r="N163" s="17">
        <v>114.374282984</v>
      </c>
      <c r="O163" s="17">
        <v>0</v>
      </c>
      <c r="P163" s="17">
        <v>9.4</v>
      </c>
      <c r="Q163" s="17">
        <v>123.77428298400001</v>
      </c>
      <c r="R163" s="17">
        <v>41.709023598000002</v>
      </c>
      <c r="S163" s="17">
        <v>0</v>
      </c>
      <c r="T163" s="17">
        <v>41.709023598000002</v>
      </c>
      <c r="U163" s="17">
        <v>41.709023598000002</v>
      </c>
      <c r="V163" s="17">
        <v>0</v>
      </c>
      <c r="W163" s="17">
        <v>41.709023598000002</v>
      </c>
      <c r="X163" s="17">
        <v>41.709023598000002</v>
      </c>
      <c r="Y163" s="17">
        <v>0</v>
      </c>
      <c r="Z163" s="17">
        <v>41.709023598000002</v>
      </c>
      <c r="AA163" s="17">
        <v>0</v>
      </c>
      <c r="AB163" s="17">
        <v>0</v>
      </c>
      <c r="AC163" s="17">
        <v>0</v>
      </c>
    </row>
    <row r="164" spans="1:29" ht="93">
      <c r="A164" s="11">
        <v>161</v>
      </c>
      <c r="B164" s="12" t="s">
        <v>396</v>
      </c>
      <c r="C164" s="13" t="s">
        <v>397</v>
      </c>
      <c r="D164" s="14" t="s">
        <v>431</v>
      </c>
      <c r="E164" s="13" t="s">
        <v>432</v>
      </c>
      <c r="F164" s="11" t="s">
        <v>435</v>
      </c>
      <c r="G164" s="13" t="s">
        <v>436</v>
      </c>
      <c r="H164" s="13" t="s">
        <v>41</v>
      </c>
      <c r="I164" s="16">
        <v>45664</v>
      </c>
      <c r="J164" s="16" t="s">
        <v>42</v>
      </c>
      <c r="K164" s="17">
        <v>1.6272111600000001</v>
      </c>
      <c r="L164" s="17">
        <v>0</v>
      </c>
      <c r="M164" s="17">
        <v>1.6272111600000001</v>
      </c>
      <c r="N164" s="17">
        <v>0.27244223200000001</v>
      </c>
      <c r="O164" s="17">
        <v>0</v>
      </c>
      <c r="P164" s="17">
        <v>0</v>
      </c>
      <c r="Q164" s="17">
        <v>0.27244223200000001</v>
      </c>
      <c r="R164" s="17">
        <v>0.29744223199999997</v>
      </c>
      <c r="S164" s="17">
        <v>0</v>
      </c>
      <c r="T164" s="17">
        <v>0.29744223199999997</v>
      </c>
      <c r="U164" s="17">
        <v>0.322442232</v>
      </c>
      <c r="V164" s="17">
        <v>0</v>
      </c>
      <c r="W164" s="17">
        <v>0.322442232</v>
      </c>
      <c r="X164" s="17">
        <v>0.35244223200000002</v>
      </c>
      <c r="Y164" s="17">
        <v>0</v>
      </c>
      <c r="Z164" s="17">
        <v>0.35244223200000002</v>
      </c>
      <c r="AA164" s="17">
        <v>0</v>
      </c>
      <c r="AB164" s="17">
        <v>0</v>
      </c>
      <c r="AC164" s="18">
        <v>0</v>
      </c>
    </row>
    <row r="165" spans="1:29" ht="93">
      <c r="A165" s="11">
        <v>162</v>
      </c>
      <c r="B165" s="12" t="s">
        <v>396</v>
      </c>
      <c r="C165" s="13" t="s">
        <v>397</v>
      </c>
      <c r="D165" s="14" t="s">
        <v>431</v>
      </c>
      <c r="E165" s="13" t="s">
        <v>432</v>
      </c>
      <c r="F165" s="11" t="s">
        <v>437</v>
      </c>
      <c r="G165" s="13" t="s">
        <v>438</v>
      </c>
      <c r="H165" s="13" t="s">
        <v>45</v>
      </c>
      <c r="I165" s="16">
        <v>42742</v>
      </c>
      <c r="J165" s="16">
        <v>46934</v>
      </c>
      <c r="K165" s="17">
        <v>105.654388</v>
      </c>
      <c r="L165" s="17">
        <v>330.37400000000002</v>
      </c>
      <c r="M165" s="17">
        <v>436.02838800000001</v>
      </c>
      <c r="N165" s="17">
        <v>54.787101884000002</v>
      </c>
      <c r="O165" s="17">
        <v>0</v>
      </c>
      <c r="P165" s="17">
        <v>164.03670668800001</v>
      </c>
      <c r="Q165" s="17">
        <v>218.82380857200002</v>
      </c>
      <c r="R165" s="17">
        <v>27.393550942000001</v>
      </c>
      <c r="S165" s="17">
        <v>70.856654980000002</v>
      </c>
      <c r="T165" s="17">
        <v>98.250205922000006</v>
      </c>
      <c r="U165" s="17">
        <v>27.393550942000001</v>
      </c>
      <c r="V165" s="17">
        <v>77.620167628999994</v>
      </c>
      <c r="W165" s="17">
        <v>105.013718571</v>
      </c>
      <c r="X165" s="17">
        <v>27.393550942000001</v>
      </c>
      <c r="Y165" s="17">
        <v>84.321114600000001</v>
      </c>
      <c r="Z165" s="17">
        <v>111.71466554200001</v>
      </c>
      <c r="AA165" s="17">
        <v>0</v>
      </c>
      <c r="AB165" s="17">
        <v>0</v>
      </c>
      <c r="AC165" s="17">
        <v>0</v>
      </c>
    </row>
    <row r="166" spans="1:29" ht="93">
      <c r="A166" s="11">
        <v>163</v>
      </c>
      <c r="B166" s="12" t="s">
        <v>396</v>
      </c>
      <c r="C166" s="13" t="s">
        <v>397</v>
      </c>
      <c r="D166" s="14" t="s">
        <v>431</v>
      </c>
      <c r="E166" s="13" t="s">
        <v>432</v>
      </c>
      <c r="F166" s="11" t="s">
        <v>439</v>
      </c>
      <c r="G166" s="13" t="s">
        <v>440</v>
      </c>
      <c r="H166" s="13" t="s">
        <v>45</v>
      </c>
      <c r="I166" s="16">
        <v>40366</v>
      </c>
      <c r="J166" s="16">
        <v>46568</v>
      </c>
      <c r="K166" s="17">
        <v>33.876345000000001</v>
      </c>
      <c r="L166" s="17">
        <v>1956.1702749630001</v>
      </c>
      <c r="M166" s="17">
        <v>1990.046619963</v>
      </c>
      <c r="N166" s="17">
        <v>13.550538</v>
      </c>
      <c r="O166" s="17">
        <v>0</v>
      </c>
      <c r="P166" s="17">
        <v>988.71802079400004</v>
      </c>
      <c r="Q166" s="17">
        <v>1002.268558794</v>
      </c>
      <c r="R166" s="17">
        <v>6.7752689999999998</v>
      </c>
      <c r="S166" s="17">
        <v>335.79004146099999</v>
      </c>
      <c r="T166" s="17">
        <v>342.56531046099997</v>
      </c>
      <c r="U166" s="17">
        <v>6.7752689999999998</v>
      </c>
      <c r="V166" s="17">
        <v>326.02837916049998</v>
      </c>
      <c r="W166" s="17">
        <v>332.80364816049996</v>
      </c>
      <c r="X166" s="17">
        <v>6.7752689999999998</v>
      </c>
      <c r="Y166" s="17">
        <v>697.12837916049989</v>
      </c>
      <c r="Z166" s="17">
        <v>703.90364816049987</v>
      </c>
      <c r="AA166" s="17">
        <v>6.7752689999999998</v>
      </c>
      <c r="AB166" s="17">
        <v>0</v>
      </c>
      <c r="AC166" s="18">
        <v>6.7752689999999998</v>
      </c>
    </row>
    <row r="167" spans="1:29" ht="93">
      <c r="A167" s="11">
        <v>164</v>
      </c>
      <c r="B167" s="12" t="s">
        <v>396</v>
      </c>
      <c r="C167" s="13" t="s">
        <v>397</v>
      </c>
      <c r="D167" s="14" t="s">
        <v>431</v>
      </c>
      <c r="E167" s="13" t="s">
        <v>432</v>
      </c>
      <c r="F167" s="11" t="s">
        <v>441</v>
      </c>
      <c r="G167" s="13" t="s">
        <v>442</v>
      </c>
      <c r="H167" s="13" t="s">
        <v>66</v>
      </c>
      <c r="I167" s="16">
        <v>44568</v>
      </c>
      <c r="J167" s="16" t="s">
        <v>55</v>
      </c>
      <c r="K167" s="17">
        <v>0</v>
      </c>
      <c r="L167" s="17">
        <v>713.36</v>
      </c>
      <c r="M167" s="17">
        <v>713.36</v>
      </c>
      <c r="N167" s="17">
        <v>0</v>
      </c>
      <c r="O167" s="17">
        <v>0</v>
      </c>
      <c r="P167" s="17">
        <v>56.921493150000003</v>
      </c>
      <c r="Q167" s="17">
        <v>56.921493150000003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</row>
    <row r="168" spans="1:29" ht="93">
      <c r="A168" s="11">
        <v>165</v>
      </c>
      <c r="B168" s="12" t="s">
        <v>396</v>
      </c>
      <c r="C168" s="13" t="s">
        <v>397</v>
      </c>
      <c r="D168" s="14" t="s">
        <v>443</v>
      </c>
      <c r="E168" s="13" t="s">
        <v>444</v>
      </c>
      <c r="F168" s="11" t="s">
        <v>445</v>
      </c>
      <c r="G168" s="13" t="s">
        <v>446</v>
      </c>
      <c r="H168" s="13" t="s">
        <v>41</v>
      </c>
      <c r="I168" s="16">
        <v>45664</v>
      </c>
      <c r="J168" s="16" t="s">
        <v>42</v>
      </c>
      <c r="K168" s="17">
        <v>5</v>
      </c>
      <c r="L168" s="17">
        <v>0</v>
      </c>
      <c r="M168" s="17">
        <v>5</v>
      </c>
      <c r="N168" s="17">
        <v>1</v>
      </c>
      <c r="O168" s="17">
        <v>0</v>
      </c>
      <c r="P168" s="17">
        <v>0</v>
      </c>
      <c r="Q168" s="17">
        <v>1</v>
      </c>
      <c r="R168" s="17">
        <v>1</v>
      </c>
      <c r="S168" s="17">
        <v>0</v>
      </c>
      <c r="T168" s="17">
        <v>1</v>
      </c>
      <c r="U168" s="17">
        <v>1</v>
      </c>
      <c r="V168" s="17">
        <v>0</v>
      </c>
      <c r="W168" s="17">
        <v>1</v>
      </c>
      <c r="X168" s="17">
        <v>1</v>
      </c>
      <c r="Y168" s="17">
        <v>0</v>
      </c>
      <c r="Z168" s="17">
        <v>1</v>
      </c>
      <c r="AA168" s="17">
        <v>1</v>
      </c>
      <c r="AB168" s="17">
        <v>0</v>
      </c>
      <c r="AC168" s="18">
        <v>1</v>
      </c>
    </row>
    <row r="169" spans="1:29" ht="93">
      <c r="A169" s="11">
        <v>166</v>
      </c>
      <c r="B169" s="12" t="s">
        <v>396</v>
      </c>
      <c r="C169" s="13" t="s">
        <v>397</v>
      </c>
      <c r="D169" s="14" t="s">
        <v>447</v>
      </c>
      <c r="E169" s="13" t="s">
        <v>448</v>
      </c>
      <c r="F169" s="11" t="s">
        <v>449</v>
      </c>
      <c r="G169" s="13" t="s">
        <v>450</v>
      </c>
      <c r="H169" s="13" t="s">
        <v>41</v>
      </c>
      <c r="I169" s="16">
        <v>45664</v>
      </c>
      <c r="J169" s="16" t="s">
        <v>42</v>
      </c>
      <c r="K169" s="17">
        <v>22.3</v>
      </c>
      <c r="L169" s="17">
        <v>0</v>
      </c>
      <c r="M169" s="17">
        <v>22.3</v>
      </c>
      <c r="N169" s="17">
        <v>5.0999999999999996</v>
      </c>
      <c r="O169" s="17">
        <v>0</v>
      </c>
      <c r="P169" s="17">
        <v>0</v>
      </c>
      <c r="Q169" s="17">
        <v>5.0999999999999996</v>
      </c>
      <c r="R169" s="17">
        <v>4.5</v>
      </c>
      <c r="S169" s="17">
        <v>0</v>
      </c>
      <c r="T169" s="17">
        <v>4.5</v>
      </c>
      <c r="U169" s="17">
        <v>4.5</v>
      </c>
      <c r="V169" s="17">
        <v>0</v>
      </c>
      <c r="W169" s="17">
        <v>4.5</v>
      </c>
      <c r="X169" s="17">
        <v>4.4000000000000004</v>
      </c>
      <c r="Y169" s="17">
        <v>0</v>
      </c>
      <c r="Z169" s="17">
        <v>4.4000000000000004</v>
      </c>
      <c r="AA169" s="17">
        <v>3.8</v>
      </c>
      <c r="AB169" s="17">
        <v>0</v>
      </c>
      <c r="AC169" s="18">
        <v>3.8</v>
      </c>
    </row>
    <row r="170" spans="1:29" ht="93">
      <c r="A170" s="11">
        <v>167</v>
      </c>
      <c r="B170" s="12" t="s">
        <v>396</v>
      </c>
      <c r="C170" s="13" t="s">
        <v>397</v>
      </c>
      <c r="D170" s="14" t="s">
        <v>451</v>
      </c>
      <c r="E170" s="13" t="s">
        <v>452</v>
      </c>
      <c r="F170" s="11" t="s">
        <v>453</v>
      </c>
      <c r="G170" s="13" t="s">
        <v>454</v>
      </c>
      <c r="H170" s="13" t="s">
        <v>45</v>
      </c>
      <c r="I170" s="16">
        <v>42011</v>
      </c>
      <c r="J170" s="16">
        <v>46203</v>
      </c>
      <c r="K170" s="17">
        <v>0</v>
      </c>
      <c r="L170" s="17">
        <v>118</v>
      </c>
      <c r="M170" s="17">
        <v>118</v>
      </c>
      <c r="N170" s="17">
        <v>1.9</v>
      </c>
      <c r="O170" s="17">
        <v>0</v>
      </c>
      <c r="P170" s="17">
        <v>19.8</v>
      </c>
      <c r="Q170" s="17">
        <v>21.7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8">
        <v>0</v>
      </c>
    </row>
    <row r="171" spans="1:29" ht="93">
      <c r="A171" s="11">
        <v>168</v>
      </c>
      <c r="B171" s="12" t="s">
        <v>396</v>
      </c>
      <c r="C171" s="13" t="s">
        <v>397</v>
      </c>
      <c r="D171" s="14" t="s">
        <v>451</v>
      </c>
      <c r="E171" s="13" t="s">
        <v>452</v>
      </c>
      <c r="F171" s="11" t="s">
        <v>455</v>
      </c>
      <c r="G171" s="13" t="s">
        <v>456</v>
      </c>
      <c r="H171" s="13" t="s">
        <v>41</v>
      </c>
      <c r="I171" s="16">
        <v>45664</v>
      </c>
      <c r="J171" s="16" t="s">
        <v>42</v>
      </c>
      <c r="K171" s="17">
        <v>3.4</v>
      </c>
      <c r="L171" s="17">
        <v>0</v>
      </c>
      <c r="M171" s="17">
        <v>3.4</v>
      </c>
      <c r="N171" s="17">
        <v>0.67800000000000005</v>
      </c>
      <c r="O171" s="17">
        <v>0</v>
      </c>
      <c r="P171" s="17">
        <v>0</v>
      </c>
      <c r="Q171" s="17">
        <v>0.67800000000000005</v>
      </c>
      <c r="R171" s="17">
        <v>0.67800000000000005</v>
      </c>
      <c r="S171" s="17">
        <v>0</v>
      </c>
      <c r="T171" s="17">
        <v>0.67800000000000005</v>
      </c>
      <c r="U171" s="17">
        <v>0.67800000000000005</v>
      </c>
      <c r="V171" s="17">
        <v>0</v>
      </c>
      <c r="W171" s="17">
        <v>0.67800000000000005</v>
      </c>
      <c r="X171" s="17">
        <v>0.67800000000000005</v>
      </c>
      <c r="Y171" s="17">
        <v>0</v>
      </c>
      <c r="Z171" s="17">
        <v>0.67800000000000005</v>
      </c>
      <c r="AA171" s="17">
        <v>0.67800000000000005</v>
      </c>
      <c r="AB171" s="17">
        <v>0</v>
      </c>
      <c r="AC171" s="17">
        <v>0.67800000000000005</v>
      </c>
    </row>
    <row r="172" spans="1:29" ht="93">
      <c r="A172" s="11">
        <v>169</v>
      </c>
      <c r="B172" s="12" t="s">
        <v>396</v>
      </c>
      <c r="C172" s="13" t="s">
        <v>397</v>
      </c>
      <c r="D172" s="14" t="s">
        <v>451</v>
      </c>
      <c r="E172" s="13" t="s">
        <v>452</v>
      </c>
      <c r="F172" s="15" t="s">
        <v>457</v>
      </c>
      <c r="G172" s="13" t="s">
        <v>458</v>
      </c>
      <c r="H172" s="13" t="s">
        <v>45</v>
      </c>
      <c r="I172" s="16">
        <v>45298</v>
      </c>
      <c r="J172" s="16" t="s">
        <v>349</v>
      </c>
      <c r="K172" s="17">
        <v>0</v>
      </c>
      <c r="L172" s="17">
        <v>245.5</v>
      </c>
      <c r="M172" s="17">
        <v>245.5</v>
      </c>
      <c r="N172" s="17">
        <v>0</v>
      </c>
      <c r="O172" s="17">
        <v>0</v>
      </c>
      <c r="P172" s="17">
        <v>41.9</v>
      </c>
      <c r="Q172" s="17">
        <v>41.9</v>
      </c>
      <c r="R172" s="17">
        <v>0</v>
      </c>
      <c r="S172" s="17">
        <v>0</v>
      </c>
      <c r="T172" s="17">
        <v>0</v>
      </c>
      <c r="U172" s="17">
        <v>0</v>
      </c>
      <c r="V172" s="17">
        <v>0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0</v>
      </c>
      <c r="AC172" s="17">
        <v>0</v>
      </c>
    </row>
    <row r="173" spans="1:29" ht="93">
      <c r="A173" s="11">
        <v>170</v>
      </c>
      <c r="B173" s="12" t="s">
        <v>396</v>
      </c>
      <c r="C173" s="13" t="s">
        <v>397</v>
      </c>
      <c r="D173" s="14" t="s">
        <v>451</v>
      </c>
      <c r="E173" s="13" t="s">
        <v>452</v>
      </c>
      <c r="F173" s="15" t="s">
        <v>459</v>
      </c>
      <c r="G173" s="13" t="s">
        <v>460</v>
      </c>
      <c r="H173" s="13" t="s">
        <v>45</v>
      </c>
      <c r="I173" s="16">
        <v>45664</v>
      </c>
      <c r="J173" s="16" t="s">
        <v>113</v>
      </c>
      <c r="K173" s="17">
        <v>121.1</v>
      </c>
      <c r="L173" s="17">
        <v>0</v>
      </c>
      <c r="M173" s="17">
        <v>121.1</v>
      </c>
      <c r="N173" s="17">
        <v>24.2</v>
      </c>
      <c r="O173" s="17">
        <v>0</v>
      </c>
      <c r="P173" s="17">
        <v>0</v>
      </c>
      <c r="Q173" s="17">
        <v>24.2</v>
      </c>
      <c r="R173" s="17">
        <v>24.2</v>
      </c>
      <c r="S173" s="17">
        <v>0</v>
      </c>
      <c r="T173" s="17">
        <v>24.2</v>
      </c>
      <c r="U173" s="17">
        <v>24.2</v>
      </c>
      <c r="V173" s="17">
        <v>0</v>
      </c>
      <c r="W173" s="17">
        <v>24.2</v>
      </c>
      <c r="X173" s="17">
        <v>24.2</v>
      </c>
      <c r="Y173" s="17">
        <v>0</v>
      </c>
      <c r="Z173" s="17">
        <v>24.2</v>
      </c>
      <c r="AA173" s="17">
        <v>24.2</v>
      </c>
      <c r="AB173" s="17">
        <v>0</v>
      </c>
      <c r="AC173" s="17">
        <v>24.2</v>
      </c>
    </row>
    <row r="174" spans="1:29" ht="93">
      <c r="A174" s="11">
        <v>171</v>
      </c>
      <c r="B174" s="12" t="s">
        <v>396</v>
      </c>
      <c r="C174" s="13" t="s">
        <v>397</v>
      </c>
      <c r="D174" s="14" t="s">
        <v>461</v>
      </c>
      <c r="E174" s="13" t="s">
        <v>462</v>
      </c>
      <c r="F174" s="11" t="s">
        <v>463</v>
      </c>
      <c r="G174" s="13" t="s">
        <v>464</v>
      </c>
      <c r="H174" s="13" t="s">
        <v>45</v>
      </c>
      <c r="I174" s="16">
        <v>43647</v>
      </c>
      <c r="J174" s="16" t="s">
        <v>55</v>
      </c>
      <c r="K174" s="17">
        <v>11.09154</v>
      </c>
      <c r="L174" s="17">
        <v>258.80259999999998</v>
      </c>
      <c r="M174" s="17">
        <v>269.89413999999999</v>
      </c>
      <c r="N174" s="17">
        <v>7.375</v>
      </c>
      <c r="O174" s="17">
        <v>0</v>
      </c>
      <c r="P174" s="17">
        <v>100.56884177000001</v>
      </c>
      <c r="Q174" s="17">
        <v>107.94384177000001</v>
      </c>
      <c r="R174" s="17">
        <v>7.6580000000000004</v>
      </c>
      <c r="S174" s="17">
        <v>73.705131890000004</v>
      </c>
      <c r="T174" s="17">
        <v>81.363131890000005</v>
      </c>
      <c r="U174" s="17">
        <v>2.5070000000000001</v>
      </c>
      <c r="V174" s="17">
        <v>8.3925985999999995</v>
      </c>
      <c r="W174" s="17">
        <v>10.899598599999999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</row>
    <row r="175" spans="1:29" ht="93">
      <c r="A175" s="11">
        <v>172</v>
      </c>
      <c r="B175" s="12" t="s">
        <v>396</v>
      </c>
      <c r="C175" s="13" t="s">
        <v>397</v>
      </c>
      <c r="D175" s="14" t="s">
        <v>461</v>
      </c>
      <c r="E175" s="13" t="s">
        <v>462</v>
      </c>
      <c r="F175" s="11" t="s">
        <v>465</v>
      </c>
      <c r="G175" s="13" t="s">
        <v>466</v>
      </c>
      <c r="H175" s="13" t="s">
        <v>41</v>
      </c>
      <c r="I175" s="16">
        <v>45664</v>
      </c>
      <c r="J175" s="16" t="s">
        <v>42</v>
      </c>
      <c r="K175" s="17">
        <v>36</v>
      </c>
      <c r="L175" s="17">
        <v>0</v>
      </c>
      <c r="M175" s="17">
        <v>36</v>
      </c>
      <c r="N175" s="17">
        <v>7.5</v>
      </c>
      <c r="O175" s="17">
        <v>0</v>
      </c>
      <c r="P175" s="17">
        <v>0</v>
      </c>
      <c r="Q175" s="17">
        <v>7.5</v>
      </c>
      <c r="R175" s="17">
        <v>6.4</v>
      </c>
      <c r="S175" s="17">
        <v>0</v>
      </c>
      <c r="T175" s="17">
        <v>6.4</v>
      </c>
      <c r="U175" s="17">
        <v>7.4</v>
      </c>
      <c r="V175" s="17">
        <v>0</v>
      </c>
      <c r="W175" s="17">
        <v>7.4</v>
      </c>
      <c r="X175" s="17">
        <v>7.2</v>
      </c>
      <c r="Y175" s="17">
        <v>0</v>
      </c>
      <c r="Z175" s="17">
        <v>7.2</v>
      </c>
      <c r="AA175" s="17">
        <v>7.5</v>
      </c>
      <c r="AB175" s="17">
        <v>0</v>
      </c>
      <c r="AC175" s="17">
        <v>7.5</v>
      </c>
    </row>
    <row r="176" spans="1:29" ht="93">
      <c r="A176" s="11">
        <v>173</v>
      </c>
      <c r="B176" s="12" t="s">
        <v>396</v>
      </c>
      <c r="C176" s="13" t="s">
        <v>397</v>
      </c>
      <c r="D176" s="14" t="s">
        <v>467</v>
      </c>
      <c r="E176" s="13" t="s">
        <v>468</v>
      </c>
      <c r="F176" s="11" t="s">
        <v>469</v>
      </c>
      <c r="G176" s="13" t="s">
        <v>470</v>
      </c>
      <c r="H176" s="13" t="s">
        <v>41</v>
      </c>
      <c r="I176" s="16">
        <v>45664</v>
      </c>
      <c r="J176" s="16" t="s">
        <v>42</v>
      </c>
      <c r="K176" s="17">
        <v>11.5</v>
      </c>
      <c r="L176" s="17">
        <v>0</v>
      </c>
      <c r="M176" s="17">
        <v>11.5</v>
      </c>
      <c r="N176" s="17">
        <v>1.4</v>
      </c>
      <c r="O176" s="17">
        <v>0</v>
      </c>
      <c r="P176" s="17">
        <v>0</v>
      </c>
      <c r="Q176" s="17">
        <v>1.4</v>
      </c>
      <c r="R176" s="17">
        <v>3.6</v>
      </c>
      <c r="S176" s="17">
        <v>0</v>
      </c>
      <c r="T176" s="17">
        <v>3.6</v>
      </c>
      <c r="U176" s="17">
        <v>2.5</v>
      </c>
      <c r="V176" s="17">
        <v>0</v>
      </c>
      <c r="W176" s="17">
        <v>2.5</v>
      </c>
      <c r="X176" s="17">
        <v>1.2</v>
      </c>
      <c r="Y176" s="17">
        <v>0</v>
      </c>
      <c r="Z176" s="17">
        <v>1.2</v>
      </c>
      <c r="AA176" s="17">
        <v>2.8</v>
      </c>
      <c r="AB176" s="17">
        <v>0</v>
      </c>
      <c r="AC176" s="17">
        <v>2.8</v>
      </c>
    </row>
    <row r="177" spans="1:29" ht="93">
      <c r="A177" s="11">
        <v>174</v>
      </c>
      <c r="B177" s="12" t="s">
        <v>396</v>
      </c>
      <c r="C177" s="13" t="s">
        <v>397</v>
      </c>
      <c r="D177" s="14" t="s">
        <v>471</v>
      </c>
      <c r="E177" s="13" t="s">
        <v>472</v>
      </c>
      <c r="F177" s="11" t="s">
        <v>473</v>
      </c>
      <c r="G177" s="13" t="s">
        <v>474</v>
      </c>
      <c r="H177" s="13" t="s">
        <v>41</v>
      </c>
      <c r="I177" s="16">
        <v>45664</v>
      </c>
      <c r="J177" s="16" t="s">
        <v>42</v>
      </c>
      <c r="K177" s="17">
        <v>13.1</v>
      </c>
      <c r="L177" s="17">
        <v>0</v>
      </c>
      <c r="M177" s="17">
        <v>13.1</v>
      </c>
      <c r="N177" s="17">
        <v>2.2000000000000002</v>
      </c>
      <c r="O177" s="17">
        <v>0</v>
      </c>
      <c r="P177" s="17">
        <v>0</v>
      </c>
      <c r="Q177" s="17">
        <v>2.2000000000000002</v>
      </c>
      <c r="R177" s="17">
        <v>2.5</v>
      </c>
      <c r="S177" s="17">
        <v>0</v>
      </c>
      <c r="T177" s="17">
        <v>2.5</v>
      </c>
      <c r="U177" s="17">
        <v>2.6</v>
      </c>
      <c r="V177" s="17">
        <v>0</v>
      </c>
      <c r="W177" s="17">
        <v>2.6</v>
      </c>
      <c r="X177" s="17">
        <v>2.8</v>
      </c>
      <c r="Y177" s="17">
        <v>0</v>
      </c>
      <c r="Z177" s="17">
        <v>2.8</v>
      </c>
      <c r="AA177" s="17">
        <v>2.9</v>
      </c>
      <c r="AB177" s="17">
        <v>0</v>
      </c>
      <c r="AC177" s="18">
        <v>2.9</v>
      </c>
    </row>
    <row r="178" spans="1:29" ht="93">
      <c r="A178" s="11">
        <v>175</v>
      </c>
      <c r="B178" s="12" t="s">
        <v>396</v>
      </c>
      <c r="C178" s="13" t="s">
        <v>397</v>
      </c>
      <c r="D178" s="14" t="s">
        <v>475</v>
      </c>
      <c r="E178" s="13" t="s">
        <v>476</v>
      </c>
      <c r="F178" s="11" t="s">
        <v>477</v>
      </c>
      <c r="G178" s="13" t="s">
        <v>478</v>
      </c>
      <c r="H178" s="13" t="s">
        <v>41</v>
      </c>
      <c r="I178" s="16">
        <v>45664</v>
      </c>
      <c r="J178" s="16" t="s">
        <v>42</v>
      </c>
      <c r="K178" s="17">
        <v>68.5</v>
      </c>
      <c r="L178" s="17">
        <v>0</v>
      </c>
      <c r="M178" s="17">
        <v>68.5</v>
      </c>
      <c r="N178" s="17">
        <v>19.5</v>
      </c>
      <c r="O178" s="17">
        <v>0</v>
      </c>
      <c r="P178" s="17">
        <v>0</v>
      </c>
      <c r="Q178" s="17">
        <v>19.5</v>
      </c>
      <c r="R178" s="17">
        <v>23.2</v>
      </c>
      <c r="S178" s="17">
        <v>0</v>
      </c>
      <c r="T178" s="17">
        <v>23.2</v>
      </c>
      <c r="U178" s="17">
        <v>15.2</v>
      </c>
      <c r="V178" s="17">
        <v>0</v>
      </c>
      <c r="W178" s="17">
        <v>15.2</v>
      </c>
      <c r="X178" s="17">
        <v>4.0999999999999996</v>
      </c>
      <c r="Y178" s="17">
        <v>0</v>
      </c>
      <c r="Z178" s="17">
        <v>4.0999999999999996</v>
      </c>
      <c r="AA178" s="17">
        <v>6.5</v>
      </c>
      <c r="AB178" s="17">
        <v>0</v>
      </c>
      <c r="AC178" s="18">
        <v>6.5</v>
      </c>
    </row>
    <row r="179" spans="1:29" ht="93">
      <c r="A179" s="11">
        <v>176</v>
      </c>
      <c r="B179" s="12" t="s">
        <v>396</v>
      </c>
      <c r="C179" s="13" t="s">
        <v>397</v>
      </c>
      <c r="D179" s="14" t="s">
        <v>475</v>
      </c>
      <c r="E179" s="13" t="s">
        <v>476</v>
      </c>
      <c r="F179" s="15" t="s">
        <v>479</v>
      </c>
      <c r="G179" s="13" t="s">
        <v>480</v>
      </c>
      <c r="H179" s="13" t="s">
        <v>45</v>
      </c>
      <c r="I179" s="16">
        <v>45664</v>
      </c>
      <c r="J179" s="16" t="s">
        <v>42</v>
      </c>
      <c r="K179" s="17">
        <v>131.1</v>
      </c>
      <c r="L179" s="17">
        <v>0</v>
      </c>
      <c r="M179" s="17">
        <v>131.1</v>
      </c>
      <c r="N179" s="17">
        <v>11.9</v>
      </c>
      <c r="O179" s="17">
        <v>0</v>
      </c>
      <c r="P179" s="17">
        <v>0</v>
      </c>
      <c r="Q179" s="17">
        <v>11.9</v>
      </c>
      <c r="R179" s="17">
        <v>24.6</v>
      </c>
      <c r="S179" s="17">
        <v>0</v>
      </c>
      <c r="T179" s="17">
        <v>24.6</v>
      </c>
      <c r="U179" s="17">
        <v>28.5</v>
      </c>
      <c r="V179" s="17">
        <v>0</v>
      </c>
      <c r="W179" s="17">
        <v>28.5</v>
      </c>
      <c r="X179" s="17">
        <v>32.4</v>
      </c>
      <c r="Y179" s="17">
        <v>0</v>
      </c>
      <c r="Z179" s="17">
        <v>32.4</v>
      </c>
      <c r="AA179" s="17">
        <v>33.799999999999997</v>
      </c>
      <c r="AB179" s="17">
        <v>0</v>
      </c>
      <c r="AC179" s="17">
        <v>33.799999999999997</v>
      </c>
    </row>
    <row r="180" spans="1:29" ht="93">
      <c r="A180" s="11">
        <v>177</v>
      </c>
      <c r="B180" s="12" t="s">
        <v>396</v>
      </c>
      <c r="C180" s="13" t="s">
        <v>397</v>
      </c>
      <c r="D180" s="14" t="s">
        <v>481</v>
      </c>
      <c r="E180" s="13" t="s">
        <v>482</v>
      </c>
      <c r="F180" s="11" t="s">
        <v>483</v>
      </c>
      <c r="G180" s="13" t="s">
        <v>484</v>
      </c>
      <c r="H180" s="13" t="s">
        <v>41</v>
      </c>
      <c r="I180" s="16">
        <v>45664</v>
      </c>
      <c r="J180" s="16" t="s">
        <v>42</v>
      </c>
      <c r="K180" s="17">
        <v>42.1</v>
      </c>
      <c r="L180" s="17">
        <v>0</v>
      </c>
      <c r="M180" s="17">
        <v>42.1</v>
      </c>
      <c r="N180" s="17">
        <v>1.6</v>
      </c>
      <c r="O180" s="17">
        <v>0</v>
      </c>
      <c r="P180" s="17">
        <v>0</v>
      </c>
      <c r="Q180" s="17">
        <v>1.6</v>
      </c>
      <c r="R180" s="17">
        <v>4.0999999999999996</v>
      </c>
      <c r="S180" s="17">
        <v>0</v>
      </c>
      <c r="T180" s="17">
        <v>4.0999999999999996</v>
      </c>
      <c r="U180" s="17">
        <v>3.7</v>
      </c>
      <c r="V180" s="17">
        <v>0</v>
      </c>
      <c r="W180" s="17">
        <v>3.7</v>
      </c>
      <c r="X180" s="17">
        <v>4.4000000000000004</v>
      </c>
      <c r="Y180" s="17">
        <v>0</v>
      </c>
      <c r="Z180" s="17">
        <v>4.4000000000000004</v>
      </c>
      <c r="AA180" s="17">
        <v>8.3000000000000007</v>
      </c>
      <c r="AB180" s="17">
        <v>0</v>
      </c>
      <c r="AC180" s="18">
        <v>8.3000000000000007</v>
      </c>
    </row>
    <row r="181" spans="1:29" ht="93">
      <c r="A181" s="11">
        <v>178</v>
      </c>
      <c r="B181" s="12" t="s">
        <v>396</v>
      </c>
      <c r="C181" s="13" t="s">
        <v>397</v>
      </c>
      <c r="D181" s="14" t="s">
        <v>485</v>
      </c>
      <c r="E181" s="13" t="s">
        <v>486</v>
      </c>
      <c r="F181" s="11" t="s">
        <v>487</v>
      </c>
      <c r="G181" s="13" t="s">
        <v>488</v>
      </c>
      <c r="H181" s="13" t="s">
        <v>41</v>
      </c>
      <c r="I181" s="16">
        <v>45664</v>
      </c>
      <c r="J181" s="16" t="s">
        <v>42</v>
      </c>
      <c r="K181" s="17">
        <v>12.9</v>
      </c>
      <c r="L181" s="17">
        <v>0</v>
      </c>
      <c r="M181" s="17">
        <v>12.9</v>
      </c>
      <c r="N181" s="17">
        <v>1.5</v>
      </c>
      <c r="O181" s="17">
        <v>0</v>
      </c>
      <c r="P181" s="17">
        <v>0</v>
      </c>
      <c r="Q181" s="17">
        <v>1.5</v>
      </c>
      <c r="R181" s="17">
        <v>3</v>
      </c>
      <c r="S181" s="17">
        <v>0</v>
      </c>
      <c r="T181" s="17">
        <v>3</v>
      </c>
      <c r="U181" s="17">
        <v>3.1</v>
      </c>
      <c r="V181" s="17">
        <v>0</v>
      </c>
      <c r="W181" s="17">
        <v>3.1</v>
      </c>
      <c r="X181" s="17">
        <v>3.2</v>
      </c>
      <c r="Y181" s="17">
        <v>0</v>
      </c>
      <c r="Z181" s="17">
        <v>3.2</v>
      </c>
      <c r="AA181" s="17">
        <v>2</v>
      </c>
      <c r="AB181" s="17">
        <v>0</v>
      </c>
      <c r="AC181" s="18">
        <v>2</v>
      </c>
    </row>
    <row r="182" spans="1:29" ht="93">
      <c r="A182" s="11">
        <v>179</v>
      </c>
      <c r="B182" s="12" t="s">
        <v>396</v>
      </c>
      <c r="C182" s="13" t="s">
        <v>397</v>
      </c>
      <c r="D182" s="14" t="s">
        <v>489</v>
      </c>
      <c r="E182" s="13" t="s">
        <v>490</v>
      </c>
      <c r="F182" s="11" t="s">
        <v>491</v>
      </c>
      <c r="G182" s="13" t="s">
        <v>492</v>
      </c>
      <c r="H182" s="13" t="s">
        <v>41</v>
      </c>
      <c r="I182" s="16">
        <v>45664</v>
      </c>
      <c r="J182" s="16" t="s">
        <v>42</v>
      </c>
      <c r="K182" s="17">
        <v>31.6</v>
      </c>
      <c r="L182" s="17">
        <v>0</v>
      </c>
      <c r="M182" s="17">
        <v>31.6</v>
      </c>
      <c r="N182" s="17">
        <v>6.32</v>
      </c>
      <c r="O182" s="17">
        <v>0</v>
      </c>
      <c r="P182" s="17">
        <v>0</v>
      </c>
      <c r="Q182" s="17">
        <v>6.32</v>
      </c>
      <c r="R182" s="17">
        <v>6.32</v>
      </c>
      <c r="S182" s="17">
        <v>0</v>
      </c>
      <c r="T182" s="17">
        <v>6.32</v>
      </c>
      <c r="U182" s="17">
        <v>6.32</v>
      </c>
      <c r="V182" s="17">
        <v>0</v>
      </c>
      <c r="W182" s="17">
        <v>6.32</v>
      </c>
      <c r="X182" s="17">
        <v>6.32</v>
      </c>
      <c r="Y182" s="17">
        <v>0</v>
      </c>
      <c r="Z182" s="17">
        <v>6.32</v>
      </c>
      <c r="AA182" s="17">
        <v>6.32</v>
      </c>
      <c r="AB182" s="17">
        <v>0</v>
      </c>
      <c r="AC182" s="18">
        <v>6.32</v>
      </c>
    </row>
    <row r="183" spans="1:29" ht="93">
      <c r="A183" s="11">
        <v>180</v>
      </c>
      <c r="B183" s="12" t="s">
        <v>396</v>
      </c>
      <c r="C183" s="13" t="s">
        <v>397</v>
      </c>
      <c r="D183" s="24" t="s">
        <v>493</v>
      </c>
      <c r="E183" s="13" t="s">
        <v>494</v>
      </c>
      <c r="F183" s="11" t="s">
        <v>495</v>
      </c>
      <c r="G183" s="13" t="s">
        <v>496</v>
      </c>
      <c r="H183" s="13" t="s">
        <v>41</v>
      </c>
      <c r="I183" s="16">
        <v>45664</v>
      </c>
      <c r="J183" s="16" t="s">
        <v>42</v>
      </c>
      <c r="K183" s="17">
        <v>8.6</v>
      </c>
      <c r="L183" s="17">
        <v>0</v>
      </c>
      <c r="M183" s="17">
        <v>8.6</v>
      </c>
      <c r="N183" s="17">
        <v>1.6</v>
      </c>
      <c r="O183" s="17">
        <v>0</v>
      </c>
      <c r="P183" s="17">
        <v>0</v>
      </c>
      <c r="Q183" s="17">
        <v>1.6</v>
      </c>
      <c r="R183" s="17">
        <v>1.6</v>
      </c>
      <c r="S183" s="17">
        <v>0</v>
      </c>
      <c r="T183" s="17">
        <v>1.6</v>
      </c>
      <c r="U183" s="17">
        <v>1.7</v>
      </c>
      <c r="V183" s="17">
        <v>0</v>
      </c>
      <c r="W183" s="17">
        <v>1.7</v>
      </c>
      <c r="X183" s="17">
        <v>1.8</v>
      </c>
      <c r="Y183" s="17">
        <v>0</v>
      </c>
      <c r="Z183" s="17">
        <v>1.8</v>
      </c>
      <c r="AA183" s="17">
        <v>1.9</v>
      </c>
      <c r="AB183" s="17">
        <v>0</v>
      </c>
      <c r="AC183" s="18">
        <v>1.9</v>
      </c>
    </row>
    <row r="184" spans="1:29" ht="116.25">
      <c r="A184" s="11">
        <v>181</v>
      </c>
      <c r="B184" s="12" t="s">
        <v>396</v>
      </c>
      <c r="C184" s="13" t="s">
        <v>397</v>
      </c>
      <c r="D184" s="14" t="s">
        <v>497</v>
      </c>
      <c r="E184" s="13" t="s">
        <v>498</v>
      </c>
      <c r="F184" s="11" t="s">
        <v>499</v>
      </c>
      <c r="G184" s="13" t="s">
        <v>500</v>
      </c>
      <c r="H184" s="13" t="s">
        <v>41</v>
      </c>
      <c r="I184" s="16">
        <v>45664</v>
      </c>
      <c r="J184" s="16" t="s">
        <v>42</v>
      </c>
      <c r="K184" s="17">
        <v>15.3172</v>
      </c>
      <c r="L184" s="17">
        <v>0</v>
      </c>
      <c r="M184" s="17">
        <v>15.3172</v>
      </c>
      <c r="N184" s="17">
        <v>3.1068500000000001</v>
      </c>
      <c r="O184" s="17">
        <v>0</v>
      </c>
      <c r="P184" s="17">
        <v>0</v>
      </c>
      <c r="Q184" s="17">
        <v>3.1068500000000001</v>
      </c>
      <c r="R184" s="17">
        <v>2.7172000000000001</v>
      </c>
      <c r="S184" s="17">
        <v>0</v>
      </c>
      <c r="T184" s="17">
        <v>2.7172000000000001</v>
      </c>
      <c r="U184" s="17">
        <v>2.8819499999999998</v>
      </c>
      <c r="V184" s="17">
        <v>0</v>
      </c>
      <c r="W184" s="17">
        <v>2.8819499999999998</v>
      </c>
      <c r="X184" s="17">
        <v>2.2504499999999998</v>
      </c>
      <c r="Y184" s="17">
        <v>0</v>
      </c>
      <c r="Z184" s="17">
        <v>2.2504499999999998</v>
      </c>
      <c r="AA184" s="17">
        <v>4.3607500000000003</v>
      </c>
      <c r="AB184" s="17">
        <v>0</v>
      </c>
      <c r="AC184" s="18">
        <v>4.3607500000000003</v>
      </c>
    </row>
    <row r="185" spans="1:29" ht="93">
      <c r="A185" s="11">
        <v>182</v>
      </c>
      <c r="B185" s="12" t="s">
        <v>396</v>
      </c>
      <c r="C185" s="13" t="s">
        <v>397</v>
      </c>
      <c r="D185" s="14" t="s">
        <v>497</v>
      </c>
      <c r="E185" s="13" t="s">
        <v>498</v>
      </c>
      <c r="F185" s="15" t="s">
        <v>501</v>
      </c>
      <c r="G185" s="13" t="s">
        <v>502</v>
      </c>
      <c r="H185" s="13" t="s">
        <v>45</v>
      </c>
      <c r="I185" s="16">
        <v>44933</v>
      </c>
      <c r="J185" s="16" t="s">
        <v>58</v>
      </c>
      <c r="K185" s="17">
        <v>56.201911000000003</v>
      </c>
      <c r="L185" s="17">
        <v>0</v>
      </c>
      <c r="M185" s="17">
        <v>56.201911000000003</v>
      </c>
      <c r="N185" s="17">
        <v>10.6</v>
      </c>
      <c r="O185" s="17">
        <v>0</v>
      </c>
      <c r="P185" s="17">
        <v>0</v>
      </c>
      <c r="Q185" s="17">
        <v>10.6</v>
      </c>
      <c r="R185" s="17">
        <v>10.8</v>
      </c>
      <c r="S185" s="17">
        <v>0</v>
      </c>
      <c r="T185" s="17">
        <v>10.8</v>
      </c>
      <c r="U185" s="17">
        <v>12.654375481000001</v>
      </c>
      <c r="V185" s="17">
        <v>0</v>
      </c>
      <c r="W185" s="17">
        <v>12.654375481000001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8">
        <v>0</v>
      </c>
    </row>
    <row r="186" spans="1:29" ht="93">
      <c r="A186" s="11">
        <v>183</v>
      </c>
      <c r="B186" s="12" t="s">
        <v>396</v>
      </c>
      <c r="C186" s="13" t="s">
        <v>397</v>
      </c>
      <c r="D186" s="24" t="s">
        <v>503</v>
      </c>
      <c r="E186" s="13" t="s">
        <v>504</v>
      </c>
      <c r="F186" s="11" t="s">
        <v>505</v>
      </c>
      <c r="G186" s="33" t="s">
        <v>506</v>
      </c>
      <c r="H186" s="13" t="s">
        <v>41</v>
      </c>
      <c r="I186" s="16">
        <v>45664</v>
      </c>
      <c r="J186" s="16" t="s">
        <v>42</v>
      </c>
      <c r="K186" s="17">
        <v>7.6</v>
      </c>
      <c r="L186" s="17">
        <v>0</v>
      </c>
      <c r="M186" s="17">
        <v>7.6</v>
      </c>
      <c r="N186" s="17">
        <v>1.67</v>
      </c>
      <c r="O186" s="17">
        <v>0</v>
      </c>
      <c r="P186" s="17">
        <v>0</v>
      </c>
      <c r="Q186" s="17">
        <v>1.67</v>
      </c>
      <c r="R186" s="17">
        <v>3.1</v>
      </c>
      <c r="S186" s="17">
        <v>0</v>
      </c>
      <c r="T186" s="17">
        <v>3.1</v>
      </c>
      <c r="U186" s="17">
        <v>2.8450000000000002</v>
      </c>
      <c r="V186" s="17">
        <v>0</v>
      </c>
      <c r="W186" s="17">
        <v>2.8450000000000002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8">
        <v>0</v>
      </c>
    </row>
    <row r="187" spans="1:29" ht="93">
      <c r="A187" s="11">
        <v>184</v>
      </c>
      <c r="B187" s="12" t="s">
        <v>396</v>
      </c>
      <c r="C187" s="13" t="s">
        <v>397</v>
      </c>
      <c r="D187" s="14" t="s">
        <v>507</v>
      </c>
      <c r="E187" s="13" t="s">
        <v>508</v>
      </c>
      <c r="F187" s="11" t="s">
        <v>509</v>
      </c>
      <c r="G187" s="13" t="s">
        <v>510</v>
      </c>
      <c r="H187" s="13" t="s">
        <v>41</v>
      </c>
      <c r="I187" s="16">
        <v>45664</v>
      </c>
      <c r="J187" s="16" t="s">
        <v>42</v>
      </c>
      <c r="K187" s="17">
        <v>121.1</v>
      </c>
      <c r="L187" s="17">
        <v>0</v>
      </c>
      <c r="M187" s="17">
        <v>121.1</v>
      </c>
      <c r="N187" s="17">
        <v>25.4</v>
      </c>
      <c r="O187" s="17">
        <v>0</v>
      </c>
      <c r="P187" s="17">
        <v>0</v>
      </c>
      <c r="Q187" s="17">
        <v>25.4</v>
      </c>
      <c r="R187" s="17">
        <v>26.4</v>
      </c>
      <c r="S187" s="17">
        <v>0</v>
      </c>
      <c r="T187" s="17">
        <v>26.4</v>
      </c>
      <c r="U187" s="17">
        <v>23.1</v>
      </c>
      <c r="V187" s="17">
        <v>0</v>
      </c>
      <c r="W187" s="17">
        <v>23.1</v>
      </c>
      <c r="X187" s="17">
        <v>23.1</v>
      </c>
      <c r="Y187" s="17">
        <v>0</v>
      </c>
      <c r="Z187" s="17">
        <v>23.1</v>
      </c>
      <c r="AA187" s="17">
        <v>23.1</v>
      </c>
      <c r="AB187" s="17">
        <v>0</v>
      </c>
      <c r="AC187" s="18">
        <v>23.1</v>
      </c>
    </row>
    <row r="188" spans="1:29" ht="93">
      <c r="A188" s="11">
        <v>185</v>
      </c>
      <c r="B188" s="12" t="s">
        <v>396</v>
      </c>
      <c r="C188" s="13" t="s">
        <v>397</v>
      </c>
      <c r="D188" s="14" t="s">
        <v>511</v>
      </c>
      <c r="E188" s="13" t="s">
        <v>512</v>
      </c>
      <c r="F188" s="11" t="s">
        <v>513</v>
      </c>
      <c r="G188" s="13" t="s">
        <v>514</v>
      </c>
      <c r="H188" s="13" t="s">
        <v>41</v>
      </c>
      <c r="I188" s="16">
        <v>45664</v>
      </c>
      <c r="J188" s="16" t="s">
        <v>42</v>
      </c>
      <c r="K188" s="17">
        <v>29.8</v>
      </c>
      <c r="L188" s="17">
        <v>0</v>
      </c>
      <c r="M188" s="17">
        <v>29.8</v>
      </c>
      <c r="N188" s="17">
        <v>7</v>
      </c>
      <c r="O188" s="17">
        <v>0</v>
      </c>
      <c r="P188" s="17">
        <v>0</v>
      </c>
      <c r="Q188" s="17">
        <v>7</v>
      </c>
      <c r="R188" s="17">
        <v>7</v>
      </c>
      <c r="S188" s="17">
        <v>0</v>
      </c>
      <c r="T188" s="17">
        <v>7</v>
      </c>
      <c r="U188" s="17">
        <v>6.6</v>
      </c>
      <c r="V188" s="17">
        <v>0</v>
      </c>
      <c r="W188" s="17">
        <v>6.6</v>
      </c>
      <c r="X188" s="17">
        <v>6</v>
      </c>
      <c r="Y188" s="17">
        <v>0</v>
      </c>
      <c r="Z188" s="17">
        <v>6</v>
      </c>
      <c r="AA188" s="17">
        <v>3.1</v>
      </c>
      <c r="AB188" s="17">
        <v>0</v>
      </c>
      <c r="AC188" s="18">
        <v>3.1</v>
      </c>
    </row>
    <row r="189" spans="1:29" ht="93">
      <c r="A189" s="11">
        <v>186</v>
      </c>
      <c r="B189" s="12" t="s">
        <v>396</v>
      </c>
      <c r="C189" s="13" t="s">
        <v>397</v>
      </c>
      <c r="D189" s="14" t="s">
        <v>515</v>
      </c>
      <c r="E189" s="13" t="s">
        <v>516</v>
      </c>
      <c r="F189" s="11" t="s">
        <v>517</v>
      </c>
      <c r="G189" s="13" t="s">
        <v>518</v>
      </c>
      <c r="H189" s="13" t="s">
        <v>41</v>
      </c>
      <c r="I189" s="16">
        <v>45664</v>
      </c>
      <c r="J189" s="16" t="s">
        <v>42</v>
      </c>
      <c r="K189" s="17">
        <v>30</v>
      </c>
      <c r="L189" s="17">
        <v>0</v>
      </c>
      <c r="M189" s="17">
        <v>30</v>
      </c>
      <c r="N189" s="17">
        <v>9.1999999999999993</v>
      </c>
      <c r="O189" s="17">
        <v>0</v>
      </c>
      <c r="P189" s="17">
        <v>0</v>
      </c>
      <c r="Q189" s="17">
        <v>9.1999999999999993</v>
      </c>
      <c r="R189" s="17">
        <v>7.6</v>
      </c>
      <c r="S189" s="17">
        <v>0</v>
      </c>
      <c r="T189" s="17">
        <v>7.6</v>
      </c>
      <c r="U189" s="17">
        <v>5.8</v>
      </c>
      <c r="V189" s="17">
        <v>0</v>
      </c>
      <c r="W189" s="17">
        <v>5.8</v>
      </c>
      <c r="X189" s="17">
        <v>4.3</v>
      </c>
      <c r="Y189" s="17">
        <v>0</v>
      </c>
      <c r="Z189" s="17">
        <v>4.3</v>
      </c>
      <c r="AA189" s="17">
        <v>3.1</v>
      </c>
      <c r="AB189" s="17">
        <v>0</v>
      </c>
      <c r="AC189" s="18">
        <v>3.1</v>
      </c>
    </row>
    <row r="190" spans="1:29" ht="93">
      <c r="A190" s="11">
        <v>187</v>
      </c>
      <c r="B190" s="12" t="s">
        <v>396</v>
      </c>
      <c r="C190" s="13" t="s">
        <v>397</v>
      </c>
      <c r="D190" s="14" t="s">
        <v>519</v>
      </c>
      <c r="E190" s="13" t="s">
        <v>520</v>
      </c>
      <c r="F190" s="15" t="s">
        <v>521</v>
      </c>
      <c r="G190" s="13" t="s">
        <v>522</v>
      </c>
      <c r="H190" s="13" t="s">
        <v>45</v>
      </c>
      <c r="I190" s="16">
        <v>45298</v>
      </c>
      <c r="J190" s="16" t="s">
        <v>349</v>
      </c>
      <c r="K190" s="17">
        <v>271.10000000000002</v>
      </c>
      <c r="L190" s="17">
        <v>0</v>
      </c>
      <c r="M190" s="17">
        <v>271.10000000000002</v>
      </c>
      <c r="N190" s="17">
        <v>69</v>
      </c>
      <c r="O190" s="17">
        <v>0</v>
      </c>
      <c r="P190" s="17">
        <v>0</v>
      </c>
      <c r="Q190" s="17">
        <v>69</v>
      </c>
      <c r="R190" s="17">
        <v>68.3</v>
      </c>
      <c r="S190" s="17">
        <v>0</v>
      </c>
      <c r="T190" s="17">
        <v>68.3</v>
      </c>
      <c r="U190" s="17">
        <v>56.9</v>
      </c>
      <c r="V190" s="17">
        <v>0</v>
      </c>
      <c r="W190" s="17">
        <v>56.9</v>
      </c>
      <c r="X190" s="17">
        <v>43.9</v>
      </c>
      <c r="Y190" s="17">
        <v>0</v>
      </c>
      <c r="Z190" s="17">
        <v>43.9</v>
      </c>
      <c r="AA190" s="17">
        <v>0</v>
      </c>
      <c r="AB190" s="17">
        <v>0</v>
      </c>
      <c r="AC190" s="18">
        <v>0</v>
      </c>
    </row>
    <row r="191" spans="1:29" ht="93">
      <c r="A191" s="11">
        <v>188</v>
      </c>
      <c r="B191" s="12" t="s">
        <v>396</v>
      </c>
      <c r="C191" s="13" t="s">
        <v>397</v>
      </c>
      <c r="D191" s="14" t="s">
        <v>519</v>
      </c>
      <c r="E191" s="13" t="s">
        <v>520</v>
      </c>
      <c r="F191" s="11" t="s">
        <v>523</v>
      </c>
      <c r="G191" s="13" t="s">
        <v>524</v>
      </c>
      <c r="H191" s="13" t="s">
        <v>41</v>
      </c>
      <c r="I191" s="16">
        <v>45664</v>
      </c>
      <c r="J191" s="16" t="s">
        <v>42</v>
      </c>
      <c r="K191" s="17">
        <v>12</v>
      </c>
      <c r="L191" s="17">
        <v>0</v>
      </c>
      <c r="M191" s="17">
        <v>12</v>
      </c>
      <c r="N191" s="17">
        <v>1</v>
      </c>
      <c r="O191" s="17">
        <v>0</v>
      </c>
      <c r="P191" s="17">
        <v>0</v>
      </c>
      <c r="Q191" s="17">
        <v>1</v>
      </c>
      <c r="R191" s="17">
        <v>3.4</v>
      </c>
      <c r="S191" s="17">
        <v>0</v>
      </c>
      <c r="T191" s="17">
        <v>3.4</v>
      </c>
      <c r="U191" s="17">
        <v>3.2</v>
      </c>
      <c r="V191" s="17">
        <v>0</v>
      </c>
      <c r="W191" s="17">
        <v>3.2</v>
      </c>
      <c r="X191" s="17">
        <v>2.6</v>
      </c>
      <c r="Y191" s="17">
        <v>0</v>
      </c>
      <c r="Z191" s="17">
        <v>2.6</v>
      </c>
      <c r="AA191" s="17">
        <v>1.7</v>
      </c>
      <c r="AB191" s="17">
        <v>0</v>
      </c>
      <c r="AC191" s="18">
        <v>1.7</v>
      </c>
    </row>
    <row r="192" spans="1:29" ht="93">
      <c r="A192" s="11">
        <v>189</v>
      </c>
      <c r="B192" s="12" t="s">
        <v>396</v>
      </c>
      <c r="C192" s="13" t="s">
        <v>397</v>
      </c>
      <c r="D192" s="14" t="s">
        <v>525</v>
      </c>
      <c r="E192" s="13" t="s">
        <v>526</v>
      </c>
      <c r="F192" s="11" t="s">
        <v>527</v>
      </c>
      <c r="G192" s="13" t="s">
        <v>528</v>
      </c>
      <c r="H192" s="13" t="s">
        <v>41</v>
      </c>
      <c r="I192" s="16">
        <v>45664</v>
      </c>
      <c r="J192" s="16" t="s">
        <v>42</v>
      </c>
      <c r="K192" s="17">
        <v>91.74</v>
      </c>
      <c r="L192" s="17">
        <v>0</v>
      </c>
      <c r="M192" s="17">
        <v>91.74</v>
      </c>
      <c r="N192" s="17">
        <v>12.2</v>
      </c>
      <c r="O192" s="17">
        <v>0</v>
      </c>
      <c r="P192" s="17">
        <v>0</v>
      </c>
      <c r="Q192" s="17">
        <v>12.2</v>
      </c>
      <c r="R192" s="17">
        <v>18</v>
      </c>
      <c r="S192" s="17">
        <v>0</v>
      </c>
      <c r="T192" s="17">
        <v>18</v>
      </c>
      <c r="U192" s="17">
        <v>18</v>
      </c>
      <c r="V192" s="17">
        <v>0</v>
      </c>
      <c r="W192" s="17">
        <v>18</v>
      </c>
      <c r="X192" s="17">
        <v>18</v>
      </c>
      <c r="Y192" s="17">
        <v>0</v>
      </c>
      <c r="Z192" s="17">
        <v>18</v>
      </c>
      <c r="AA192" s="17">
        <v>18</v>
      </c>
      <c r="AB192" s="17">
        <v>0</v>
      </c>
      <c r="AC192" s="18">
        <v>18</v>
      </c>
    </row>
    <row r="193" spans="1:29" ht="93">
      <c r="A193" s="11">
        <v>190</v>
      </c>
      <c r="B193" s="12" t="s">
        <v>396</v>
      </c>
      <c r="C193" s="13" t="s">
        <v>397</v>
      </c>
      <c r="D193" s="24" t="s">
        <v>529</v>
      </c>
      <c r="E193" s="13" t="s">
        <v>530</v>
      </c>
      <c r="F193" s="11" t="s">
        <v>531</v>
      </c>
      <c r="G193" s="13" t="s">
        <v>532</v>
      </c>
      <c r="H193" s="13" t="s">
        <v>41</v>
      </c>
      <c r="I193" s="16">
        <v>45664</v>
      </c>
      <c r="J193" s="16" t="s">
        <v>42</v>
      </c>
      <c r="K193" s="17">
        <v>35</v>
      </c>
      <c r="L193" s="17">
        <v>0</v>
      </c>
      <c r="M193" s="17">
        <v>35</v>
      </c>
      <c r="N193" s="17">
        <v>2.06</v>
      </c>
      <c r="O193" s="17">
        <v>0</v>
      </c>
      <c r="P193" s="17">
        <v>0</v>
      </c>
      <c r="Q193" s="17">
        <v>2.06</v>
      </c>
      <c r="R193" s="17">
        <v>9.6</v>
      </c>
      <c r="S193" s="17">
        <v>0</v>
      </c>
      <c r="T193" s="17">
        <v>9.6</v>
      </c>
      <c r="U193" s="17">
        <v>5.6</v>
      </c>
      <c r="V193" s="17">
        <v>0</v>
      </c>
      <c r="W193" s="17">
        <v>5.6</v>
      </c>
      <c r="X193" s="17">
        <v>6</v>
      </c>
      <c r="Y193" s="17">
        <v>0</v>
      </c>
      <c r="Z193" s="17">
        <v>6</v>
      </c>
      <c r="AA193" s="17">
        <v>7.8</v>
      </c>
      <c r="AB193" s="17">
        <v>0</v>
      </c>
      <c r="AC193" s="18">
        <v>7.8</v>
      </c>
    </row>
    <row r="194" spans="1:29" ht="93">
      <c r="A194" s="11">
        <v>191</v>
      </c>
      <c r="B194" s="12" t="s">
        <v>396</v>
      </c>
      <c r="C194" s="13" t="s">
        <v>397</v>
      </c>
      <c r="D194" s="14" t="s">
        <v>533</v>
      </c>
      <c r="E194" s="13" t="s">
        <v>534</v>
      </c>
      <c r="F194" s="11" t="s">
        <v>535</v>
      </c>
      <c r="G194" s="13" t="s">
        <v>536</v>
      </c>
      <c r="H194" s="13" t="s">
        <v>41</v>
      </c>
      <c r="I194" s="16">
        <v>45664</v>
      </c>
      <c r="J194" s="16" t="s">
        <v>42</v>
      </c>
      <c r="K194" s="17">
        <v>15</v>
      </c>
      <c r="L194" s="17">
        <v>0</v>
      </c>
      <c r="M194" s="17">
        <v>15</v>
      </c>
      <c r="N194" s="17">
        <v>3</v>
      </c>
      <c r="O194" s="17">
        <v>0</v>
      </c>
      <c r="P194" s="17">
        <v>0</v>
      </c>
      <c r="Q194" s="17">
        <v>3</v>
      </c>
      <c r="R194" s="17">
        <v>3</v>
      </c>
      <c r="S194" s="17">
        <v>0</v>
      </c>
      <c r="T194" s="17">
        <v>3</v>
      </c>
      <c r="U194" s="17">
        <v>3</v>
      </c>
      <c r="V194" s="17">
        <v>0</v>
      </c>
      <c r="W194" s="17">
        <v>3</v>
      </c>
      <c r="X194" s="17">
        <v>3</v>
      </c>
      <c r="Y194" s="17">
        <v>0</v>
      </c>
      <c r="Z194" s="17">
        <v>3</v>
      </c>
      <c r="AA194" s="17">
        <v>3</v>
      </c>
      <c r="AB194" s="17">
        <v>0</v>
      </c>
      <c r="AC194" s="18">
        <v>3</v>
      </c>
    </row>
    <row r="195" spans="1:29" ht="93">
      <c r="A195" s="11">
        <v>192</v>
      </c>
      <c r="B195" s="12" t="s">
        <v>396</v>
      </c>
      <c r="C195" s="13" t="s">
        <v>397</v>
      </c>
      <c r="D195" s="14" t="s">
        <v>537</v>
      </c>
      <c r="E195" s="13" t="s">
        <v>538</v>
      </c>
      <c r="F195" s="15" t="s">
        <v>539</v>
      </c>
      <c r="G195" s="13" t="s">
        <v>540</v>
      </c>
      <c r="H195" s="13" t="s">
        <v>45</v>
      </c>
      <c r="I195" s="16">
        <v>45664</v>
      </c>
      <c r="J195" s="16" t="s">
        <v>42</v>
      </c>
      <c r="K195" s="17">
        <v>164.5</v>
      </c>
      <c r="L195" s="17">
        <v>0</v>
      </c>
      <c r="M195" s="17">
        <v>164.5</v>
      </c>
      <c r="N195" s="17">
        <v>29.3</v>
      </c>
      <c r="O195" s="17">
        <v>0</v>
      </c>
      <c r="P195" s="17">
        <v>0</v>
      </c>
      <c r="Q195" s="17">
        <v>29.3</v>
      </c>
      <c r="R195" s="17">
        <v>34</v>
      </c>
      <c r="S195" s="17">
        <v>0</v>
      </c>
      <c r="T195" s="17">
        <v>34</v>
      </c>
      <c r="U195" s="17">
        <v>26.8</v>
      </c>
      <c r="V195" s="17">
        <v>0</v>
      </c>
      <c r="W195" s="17">
        <v>26.8</v>
      </c>
      <c r="X195" s="17">
        <v>42.9</v>
      </c>
      <c r="Y195" s="17">
        <v>0</v>
      </c>
      <c r="Z195" s="17">
        <v>42.9</v>
      </c>
      <c r="AA195" s="17">
        <v>31.6</v>
      </c>
      <c r="AB195" s="17">
        <v>0</v>
      </c>
      <c r="AC195" s="17">
        <v>31.6</v>
      </c>
    </row>
    <row r="196" spans="1:29" ht="93">
      <c r="A196" s="11">
        <v>193</v>
      </c>
      <c r="B196" s="12" t="s">
        <v>396</v>
      </c>
      <c r="C196" s="13" t="s">
        <v>397</v>
      </c>
      <c r="D196" s="14" t="s">
        <v>537</v>
      </c>
      <c r="E196" s="13" t="s">
        <v>538</v>
      </c>
      <c r="F196" s="11" t="s">
        <v>541</v>
      </c>
      <c r="G196" s="13" t="s">
        <v>542</v>
      </c>
      <c r="H196" s="13" t="s">
        <v>41</v>
      </c>
      <c r="I196" s="16">
        <v>45664</v>
      </c>
      <c r="J196" s="16" t="s">
        <v>42</v>
      </c>
      <c r="K196" s="17">
        <v>35.799999999999997</v>
      </c>
      <c r="L196" s="17">
        <v>0</v>
      </c>
      <c r="M196" s="17">
        <v>35.799999999999997</v>
      </c>
      <c r="N196" s="17">
        <v>6.5</v>
      </c>
      <c r="O196" s="17">
        <v>0</v>
      </c>
      <c r="P196" s="17">
        <v>0</v>
      </c>
      <c r="Q196" s="17">
        <v>6.5</v>
      </c>
      <c r="R196" s="17">
        <v>7.7</v>
      </c>
      <c r="S196" s="17">
        <v>0</v>
      </c>
      <c r="T196" s="17">
        <v>7.7</v>
      </c>
      <c r="U196" s="17">
        <v>7.9</v>
      </c>
      <c r="V196" s="17">
        <v>0</v>
      </c>
      <c r="W196" s="17">
        <v>7.9</v>
      </c>
      <c r="X196" s="17">
        <v>6.8</v>
      </c>
      <c r="Y196" s="17">
        <v>0</v>
      </c>
      <c r="Z196" s="17">
        <v>6.8</v>
      </c>
      <c r="AA196" s="17">
        <v>6.9</v>
      </c>
      <c r="AB196" s="17">
        <v>0</v>
      </c>
      <c r="AC196" s="18">
        <v>6.9</v>
      </c>
    </row>
    <row r="197" spans="1:29" ht="93">
      <c r="A197" s="11">
        <v>194</v>
      </c>
      <c r="B197" s="12" t="s">
        <v>396</v>
      </c>
      <c r="C197" s="13" t="s">
        <v>397</v>
      </c>
      <c r="D197" s="14" t="s">
        <v>543</v>
      </c>
      <c r="E197" s="13" t="s">
        <v>544</v>
      </c>
      <c r="F197" s="11" t="s">
        <v>545</v>
      </c>
      <c r="G197" s="13" t="s">
        <v>546</v>
      </c>
      <c r="H197" s="13" t="s">
        <v>41</v>
      </c>
      <c r="I197" s="16">
        <v>45664</v>
      </c>
      <c r="J197" s="16" t="s">
        <v>42</v>
      </c>
      <c r="K197" s="17">
        <v>19.399999999999999</v>
      </c>
      <c r="L197" s="17">
        <v>0</v>
      </c>
      <c r="M197" s="17">
        <v>19.399999999999999</v>
      </c>
      <c r="N197" s="17">
        <v>5.3</v>
      </c>
      <c r="O197" s="17">
        <v>0</v>
      </c>
      <c r="P197" s="17">
        <v>0</v>
      </c>
      <c r="Q197" s="17">
        <v>5.3</v>
      </c>
      <c r="R197" s="17">
        <v>5.6</v>
      </c>
      <c r="S197" s="17">
        <v>0</v>
      </c>
      <c r="T197" s="17">
        <v>5.6</v>
      </c>
      <c r="U197" s="17">
        <v>2.5</v>
      </c>
      <c r="V197" s="17">
        <v>0</v>
      </c>
      <c r="W197" s="17">
        <v>2.5</v>
      </c>
      <c r="X197" s="17">
        <v>4.2</v>
      </c>
      <c r="Y197" s="17">
        <v>0</v>
      </c>
      <c r="Z197" s="17">
        <v>4.2</v>
      </c>
      <c r="AA197" s="17">
        <v>1.9</v>
      </c>
      <c r="AB197" s="17">
        <v>0</v>
      </c>
      <c r="AC197" s="18">
        <v>1.9</v>
      </c>
    </row>
    <row r="198" spans="1:29" ht="93">
      <c r="A198" s="11">
        <v>195</v>
      </c>
      <c r="B198" s="12" t="s">
        <v>396</v>
      </c>
      <c r="C198" s="13" t="s">
        <v>397</v>
      </c>
      <c r="D198" s="14" t="s">
        <v>543</v>
      </c>
      <c r="E198" s="13" t="s">
        <v>544</v>
      </c>
      <c r="F198" s="11" t="s">
        <v>547</v>
      </c>
      <c r="G198" s="13" t="s">
        <v>548</v>
      </c>
      <c r="H198" s="13" t="s">
        <v>45</v>
      </c>
      <c r="I198" s="16">
        <v>44933</v>
      </c>
      <c r="J198" s="16" t="s">
        <v>67</v>
      </c>
      <c r="K198" s="17">
        <v>118.482</v>
      </c>
      <c r="L198" s="17">
        <v>0</v>
      </c>
      <c r="M198" s="17">
        <v>118.482</v>
      </c>
      <c r="N198" s="17">
        <v>31.721334558999999</v>
      </c>
      <c r="O198" s="17">
        <v>0</v>
      </c>
      <c r="P198" s="17">
        <v>0</v>
      </c>
      <c r="Q198" s="17">
        <v>31.721334558999999</v>
      </c>
      <c r="R198" s="17">
        <v>24.090420558999998</v>
      </c>
      <c r="S198" s="17">
        <v>0</v>
      </c>
      <c r="T198" s="17">
        <v>24.090420558999998</v>
      </c>
      <c r="U198" s="17">
        <v>23.374025890999999</v>
      </c>
      <c r="V198" s="17">
        <v>0</v>
      </c>
      <c r="W198" s="17">
        <v>23.374025890999999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</row>
    <row r="199" spans="1:29" ht="93">
      <c r="A199" s="11">
        <v>196</v>
      </c>
      <c r="B199" s="12" t="s">
        <v>396</v>
      </c>
      <c r="C199" s="13" t="s">
        <v>397</v>
      </c>
      <c r="D199" s="14" t="s">
        <v>549</v>
      </c>
      <c r="E199" s="13" t="s">
        <v>550</v>
      </c>
      <c r="F199" s="15" t="s">
        <v>551</v>
      </c>
      <c r="G199" s="13" t="s">
        <v>552</v>
      </c>
      <c r="H199" s="13" t="s">
        <v>45</v>
      </c>
      <c r="I199" s="16">
        <v>45664</v>
      </c>
      <c r="J199" s="16" t="s">
        <v>42</v>
      </c>
      <c r="K199" s="17">
        <v>74.7</v>
      </c>
      <c r="L199" s="17">
        <v>0</v>
      </c>
      <c r="M199" s="17">
        <v>74.7</v>
      </c>
      <c r="N199" s="17">
        <v>0</v>
      </c>
      <c r="O199" s="17">
        <v>0</v>
      </c>
      <c r="P199" s="17">
        <v>0</v>
      </c>
      <c r="Q199" s="17">
        <v>0</v>
      </c>
      <c r="R199" s="17">
        <v>16</v>
      </c>
      <c r="S199" s="17">
        <v>0</v>
      </c>
      <c r="T199" s="17">
        <v>16</v>
      </c>
      <c r="U199" s="17">
        <v>21</v>
      </c>
      <c r="V199" s="17">
        <v>0</v>
      </c>
      <c r="W199" s="17">
        <v>21</v>
      </c>
      <c r="X199" s="17">
        <v>21</v>
      </c>
      <c r="Y199" s="17">
        <v>0</v>
      </c>
      <c r="Z199" s="17">
        <v>21</v>
      </c>
      <c r="AA199" s="17">
        <v>16.399999999999999</v>
      </c>
      <c r="AB199" s="17">
        <v>0</v>
      </c>
      <c r="AC199" s="17">
        <v>16.399999999999999</v>
      </c>
    </row>
    <row r="200" spans="1:29" ht="93">
      <c r="A200" s="11">
        <v>197</v>
      </c>
      <c r="B200" s="12" t="s">
        <v>396</v>
      </c>
      <c r="C200" s="13" t="s">
        <v>397</v>
      </c>
      <c r="D200" s="14" t="s">
        <v>549</v>
      </c>
      <c r="E200" s="13" t="s">
        <v>550</v>
      </c>
      <c r="F200" s="15" t="s">
        <v>553</v>
      </c>
      <c r="G200" s="13" t="s">
        <v>554</v>
      </c>
      <c r="H200" s="13" t="s">
        <v>41</v>
      </c>
      <c r="I200" s="16">
        <v>45664</v>
      </c>
      <c r="J200" s="16" t="s">
        <v>42</v>
      </c>
      <c r="K200" s="17">
        <v>9.5</v>
      </c>
      <c r="L200" s="17">
        <v>0</v>
      </c>
      <c r="M200" s="17">
        <v>9.5</v>
      </c>
      <c r="N200" s="17">
        <v>2</v>
      </c>
      <c r="O200" s="17">
        <v>0</v>
      </c>
      <c r="P200" s="17">
        <v>0</v>
      </c>
      <c r="Q200" s="17">
        <v>2</v>
      </c>
      <c r="R200" s="17">
        <v>2</v>
      </c>
      <c r="S200" s="17">
        <v>0</v>
      </c>
      <c r="T200" s="17">
        <v>2</v>
      </c>
      <c r="U200" s="17">
        <v>2</v>
      </c>
      <c r="V200" s="17">
        <v>0</v>
      </c>
      <c r="W200" s="17">
        <v>2</v>
      </c>
      <c r="X200" s="17">
        <v>2</v>
      </c>
      <c r="Y200" s="17">
        <v>0</v>
      </c>
      <c r="Z200" s="17">
        <v>2</v>
      </c>
      <c r="AA200" s="17">
        <v>1.7</v>
      </c>
      <c r="AB200" s="17">
        <v>0</v>
      </c>
      <c r="AC200" s="17">
        <v>1.7</v>
      </c>
    </row>
    <row r="201" spans="1:29" ht="93">
      <c r="A201" s="11">
        <v>198</v>
      </c>
      <c r="B201" s="12" t="s">
        <v>396</v>
      </c>
      <c r="C201" s="13" t="s">
        <v>397</v>
      </c>
      <c r="D201" s="14" t="s">
        <v>555</v>
      </c>
      <c r="E201" s="13" t="s">
        <v>556</v>
      </c>
      <c r="F201" s="15" t="s">
        <v>557</v>
      </c>
      <c r="G201" s="13" t="s">
        <v>558</v>
      </c>
      <c r="H201" s="13" t="s">
        <v>41</v>
      </c>
      <c r="I201" s="16">
        <v>45664</v>
      </c>
      <c r="J201" s="16" t="s">
        <v>42</v>
      </c>
      <c r="K201" s="17">
        <v>7.3</v>
      </c>
      <c r="L201" s="17">
        <v>0</v>
      </c>
      <c r="M201" s="17">
        <v>7.3</v>
      </c>
      <c r="N201" s="17">
        <v>1.5</v>
      </c>
      <c r="O201" s="17">
        <v>0</v>
      </c>
      <c r="P201" s="17">
        <v>0</v>
      </c>
      <c r="Q201" s="17">
        <v>1.5</v>
      </c>
      <c r="R201" s="17">
        <v>1.5</v>
      </c>
      <c r="S201" s="17">
        <v>0</v>
      </c>
      <c r="T201" s="17">
        <v>1.5</v>
      </c>
      <c r="U201" s="17">
        <v>1.1000000000000001</v>
      </c>
      <c r="V201" s="17">
        <v>0</v>
      </c>
      <c r="W201" s="17">
        <v>1.1000000000000001</v>
      </c>
      <c r="X201" s="17">
        <v>2.1</v>
      </c>
      <c r="Y201" s="17">
        <v>0</v>
      </c>
      <c r="Z201" s="17">
        <v>2.1</v>
      </c>
      <c r="AA201" s="17">
        <v>1.1000000000000001</v>
      </c>
      <c r="AB201" s="17">
        <v>0</v>
      </c>
      <c r="AC201" s="17">
        <v>1.1000000000000001</v>
      </c>
    </row>
    <row r="202" spans="1:29" ht="93">
      <c r="A202" s="11">
        <v>199</v>
      </c>
      <c r="B202" s="12" t="s">
        <v>396</v>
      </c>
      <c r="C202" s="13" t="s">
        <v>397</v>
      </c>
      <c r="D202" s="14" t="s">
        <v>559</v>
      </c>
      <c r="E202" s="13" t="s">
        <v>560</v>
      </c>
      <c r="F202" s="15" t="s">
        <v>561</v>
      </c>
      <c r="G202" s="13" t="s">
        <v>562</v>
      </c>
      <c r="H202" s="13" t="s">
        <v>45</v>
      </c>
      <c r="I202" s="16">
        <v>45664</v>
      </c>
      <c r="J202" s="16" t="s">
        <v>42</v>
      </c>
      <c r="K202" s="17">
        <v>137.095</v>
      </c>
      <c r="L202" s="17">
        <v>0</v>
      </c>
      <c r="M202" s="17">
        <v>137.095</v>
      </c>
      <c r="N202" s="17">
        <v>48.7</v>
      </c>
      <c r="O202" s="17">
        <v>0</v>
      </c>
      <c r="P202" s="17">
        <v>0</v>
      </c>
      <c r="Q202" s="17">
        <v>48.7</v>
      </c>
      <c r="R202" s="17">
        <v>42.695</v>
      </c>
      <c r="S202" s="17">
        <v>0</v>
      </c>
      <c r="T202" s="17">
        <v>42.695</v>
      </c>
      <c r="U202" s="17">
        <v>27.85</v>
      </c>
      <c r="V202" s="17">
        <v>0</v>
      </c>
      <c r="W202" s="17">
        <v>27.85</v>
      </c>
      <c r="X202" s="17">
        <v>9.1988743999999993</v>
      </c>
      <c r="Y202" s="17">
        <v>0</v>
      </c>
      <c r="Z202" s="17">
        <v>9.1988743999999993</v>
      </c>
      <c r="AA202" s="17">
        <v>0</v>
      </c>
      <c r="AB202" s="17">
        <v>0</v>
      </c>
      <c r="AC202" s="17">
        <v>0</v>
      </c>
    </row>
    <row r="203" spans="1:29" ht="93">
      <c r="A203" s="11">
        <v>200</v>
      </c>
      <c r="B203" s="12" t="s">
        <v>396</v>
      </c>
      <c r="C203" s="13" t="s">
        <v>397</v>
      </c>
      <c r="D203" s="14" t="s">
        <v>559</v>
      </c>
      <c r="E203" s="13" t="s">
        <v>560</v>
      </c>
      <c r="F203" s="11" t="s">
        <v>563</v>
      </c>
      <c r="G203" s="13" t="s">
        <v>564</v>
      </c>
      <c r="H203" s="13" t="s">
        <v>41</v>
      </c>
      <c r="I203" s="16">
        <v>45664</v>
      </c>
      <c r="J203" s="16" t="s">
        <v>42</v>
      </c>
      <c r="K203" s="17">
        <v>12.26</v>
      </c>
      <c r="L203" s="17">
        <v>0</v>
      </c>
      <c r="M203" s="17">
        <v>12.26</v>
      </c>
      <c r="N203" s="17">
        <v>5.9</v>
      </c>
      <c r="O203" s="17">
        <v>0</v>
      </c>
      <c r="P203" s="17">
        <v>0</v>
      </c>
      <c r="Q203" s="17">
        <v>5.9</v>
      </c>
      <c r="R203" s="17">
        <v>2.5542560000000001</v>
      </c>
      <c r="S203" s="17">
        <v>0</v>
      </c>
      <c r="T203" s="17">
        <v>2.5542560000000001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</row>
    <row r="204" spans="1:29" s="30" customFormat="1" ht="93">
      <c r="A204" s="11">
        <v>201</v>
      </c>
      <c r="B204" s="25" t="s">
        <v>396</v>
      </c>
      <c r="C204" s="26" t="s">
        <v>397</v>
      </c>
      <c r="D204" s="27" t="s">
        <v>565</v>
      </c>
      <c r="E204" s="26" t="s">
        <v>566</v>
      </c>
      <c r="F204" s="34" t="s">
        <v>567</v>
      </c>
      <c r="G204" s="26" t="s">
        <v>568</v>
      </c>
      <c r="H204" s="26" t="s">
        <v>41</v>
      </c>
      <c r="I204" s="28">
        <v>45664</v>
      </c>
      <c r="J204" s="28" t="s">
        <v>42</v>
      </c>
      <c r="K204" s="29">
        <v>80.150000000000006</v>
      </c>
      <c r="L204" s="29">
        <v>0</v>
      </c>
      <c r="M204" s="29">
        <v>80.150000000000006</v>
      </c>
      <c r="N204" s="29">
        <v>18.8</v>
      </c>
      <c r="O204" s="29">
        <v>0</v>
      </c>
      <c r="P204" s="29">
        <v>0</v>
      </c>
      <c r="Q204" s="29">
        <v>18.8</v>
      </c>
      <c r="R204" s="29">
        <v>23</v>
      </c>
      <c r="S204" s="29">
        <v>0</v>
      </c>
      <c r="T204" s="29">
        <v>23</v>
      </c>
      <c r="U204" s="29">
        <v>18.5</v>
      </c>
      <c r="V204" s="29">
        <v>0</v>
      </c>
      <c r="W204" s="29">
        <v>18.5</v>
      </c>
      <c r="X204" s="29">
        <v>10.7</v>
      </c>
      <c r="Y204" s="29">
        <v>0</v>
      </c>
      <c r="Z204" s="29">
        <v>10.7</v>
      </c>
      <c r="AA204" s="29">
        <v>9.1999999999999993</v>
      </c>
      <c r="AB204" s="29">
        <v>0</v>
      </c>
      <c r="AC204" s="29">
        <v>9.1999999999999993</v>
      </c>
    </row>
    <row r="205" spans="1:29" ht="93">
      <c r="A205" s="11">
        <v>202</v>
      </c>
      <c r="B205" s="12" t="s">
        <v>396</v>
      </c>
      <c r="C205" s="13" t="s">
        <v>397</v>
      </c>
      <c r="D205" s="14" t="s">
        <v>569</v>
      </c>
      <c r="E205" s="13" t="s">
        <v>570</v>
      </c>
      <c r="F205" s="15" t="s">
        <v>571</v>
      </c>
      <c r="G205" s="13" t="s">
        <v>572</v>
      </c>
      <c r="H205" s="13" t="s">
        <v>41</v>
      </c>
      <c r="I205" s="16">
        <v>45664</v>
      </c>
      <c r="J205" s="16" t="s">
        <v>42</v>
      </c>
      <c r="K205" s="17">
        <v>12.6</v>
      </c>
      <c r="L205" s="17">
        <v>0</v>
      </c>
      <c r="M205" s="17">
        <v>12.6</v>
      </c>
      <c r="N205" s="17">
        <v>2.2999999999999998</v>
      </c>
      <c r="O205" s="17">
        <v>0</v>
      </c>
      <c r="P205" s="17">
        <v>0</v>
      </c>
      <c r="Q205" s="17">
        <v>2.2999999999999998</v>
      </c>
      <c r="R205" s="17">
        <v>2.6</v>
      </c>
      <c r="S205" s="17">
        <v>0</v>
      </c>
      <c r="T205" s="17">
        <v>2.6</v>
      </c>
      <c r="U205" s="17">
        <v>2.4</v>
      </c>
      <c r="V205" s="17">
        <v>0</v>
      </c>
      <c r="W205" s="17">
        <v>2.4</v>
      </c>
      <c r="X205" s="17">
        <v>2.9</v>
      </c>
      <c r="Y205" s="17">
        <v>0</v>
      </c>
      <c r="Z205" s="17">
        <v>2.9</v>
      </c>
      <c r="AA205" s="17">
        <v>2.4</v>
      </c>
      <c r="AB205" s="17">
        <v>0</v>
      </c>
      <c r="AC205" s="17">
        <v>2.4</v>
      </c>
    </row>
    <row r="206" spans="1:29" ht="93">
      <c r="A206" s="11">
        <v>203</v>
      </c>
      <c r="B206" s="12" t="s">
        <v>396</v>
      </c>
      <c r="C206" s="13" t="s">
        <v>397</v>
      </c>
      <c r="D206" s="14" t="s">
        <v>573</v>
      </c>
      <c r="E206" s="13" t="s">
        <v>574</v>
      </c>
      <c r="F206" s="11" t="s">
        <v>575</v>
      </c>
      <c r="G206" s="13" t="s">
        <v>576</v>
      </c>
      <c r="H206" s="13" t="s">
        <v>41</v>
      </c>
      <c r="I206" s="16">
        <v>45664</v>
      </c>
      <c r="J206" s="16" t="s">
        <v>42</v>
      </c>
      <c r="K206" s="17">
        <v>4.2</v>
      </c>
      <c r="L206" s="17">
        <v>0</v>
      </c>
      <c r="M206" s="17">
        <v>4.2</v>
      </c>
      <c r="N206" s="17">
        <v>0.17</v>
      </c>
      <c r="O206" s="17">
        <v>0</v>
      </c>
      <c r="P206" s="17">
        <v>0</v>
      </c>
      <c r="Q206" s="17">
        <v>0.17</v>
      </c>
      <c r="R206" s="17">
        <v>1.7</v>
      </c>
      <c r="S206" s="17">
        <v>0</v>
      </c>
      <c r="T206" s="17">
        <v>1.7</v>
      </c>
      <c r="U206" s="17">
        <v>0.75</v>
      </c>
      <c r="V206" s="17">
        <v>0</v>
      </c>
      <c r="W206" s="17">
        <v>0.75</v>
      </c>
      <c r="X206" s="17">
        <v>0.9</v>
      </c>
      <c r="Y206" s="17">
        <v>0</v>
      </c>
      <c r="Z206" s="17">
        <v>0.9</v>
      </c>
      <c r="AA206" s="17">
        <v>0.75</v>
      </c>
      <c r="AB206" s="17">
        <v>0</v>
      </c>
      <c r="AC206" s="17">
        <v>0.75</v>
      </c>
    </row>
    <row r="207" spans="1:29" ht="93">
      <c r="A207" s="11">
        <v>204</v>
      </c>
      <c r="B207" s="12" t="s">
        <v>396</v>
      </c>
      <c r="C207" s="13" t="s">
        <v>397</v>
      </c>
      <c r="D207" s="14" t="s">
        <v>577</v>
      </c>
      <c r="E207" s="13" t="s">
        <v>578</v>
      </c>
      <c r="F207" s="11" t="s">
        <v>579</v>
      </c>
      <c r="G207" s="13" t="s">
        <v>580</v>
      </c>
      <c r="H207" s="13" t="s">
        <v>41</v>
      </c>
      <c r="I207" s="16">
        <v>45664</v>
      </c>
      <c r="J207" s="16" t="s">
        <v>42</v>
      </c>
      <c r="K207" s="17">
        <v>3.69</v>
      </c>
      <c r="L207" s="17">
        <v>0</v>
      </c>
      <c r="M207" s="17">
        <v>3.69</v>
      </c>
      <c r="N207" s="17">
        <v>0.42</v>
      </c>
      <c r="O207" s="17">
        <v>0</v>
      </c>
      <c r="P207" s="17">
        <v>0</v>
      </c>
      <c r="Q207" s="17">
        <v>0.42</v>
      </c>
      <c r="R207" s="17">
        <v>0.5</v>
      </c>
      <c r="S207" s="17">
        <v>0</v>
      </c>
      <c r="T207" s="17">
        <v>0.5</v>
      </c>
      <c r="U207" s="17">
        <v>1.64</v>
      </c>
      <c r="V207" s="17">
        <v>0</v>
      </c>
      <c r="W207" s="17">
        <v>1.64</v>
      </c>
      <c r="X207" s="17">
        <v>0.4</v>
      </c>
      <c r="Y207" s="17">
        <v>0</v>
      </c>
      <c r="Z207" s="17">
        <v>0.4</v>
      </c>
      <c r="AA207" s="17">
        <v>0.71</v>
      </c>
      <c r="AB207" s="17">
        <v>0</v>
      </c>
      <c r="AC207" s="17">
        <v>0.71</v>
      </c>
    </row>
    <row r="208" spans="1:29" ht="93">
      <c r="A208" s="11">
        <v>205</v>
      </c>
      <c r="B208" s="12" t="s">
        <v>396</v>
      </c>
      <c r="C208" s="13" t="s">
        <v>397</v>
      </c>
      <c r="D208" s="14" t="s">
        <v>581</v>
      </c>
      <c r="E208" s="13" t="s">
        <v>582</v>
      </c>
      <c r="F208" s="11" t="s">
        <v>583</v>
      </c>
      <c r="G208" s="13" t="s">
        <v>584</v>
      </c>
      <c r="H208" s="13" t="s">
        <v>41</v>
      </c>
      <c r="I208" s="16">
        <v>45664</v>
      </c>
      <c r="J208" s="16" t="s">
        <v>42</v>
      </c>
      <c r="K208" s="17">
        <v>0.8</v>
      </c>
      <c r="L208" s="17">
        <v>0</v>
      </c>
      <c r="M208" s="17">
        <v>0.8</v>
      </c>
      <c r="N208" s="17">
        <v>0.1</v>
      </c>
      <c r="O208" s="17">
        <v>0</v>
      </c>
      <c r="P208" s="17">
        <v>0</v>
      </c>
      <c r="Q208" s="17">
        <v>0.1</v>
      </c>
      <c r="R208" s="17">
        <v>0.2</v>
      </c>
      <c r="S208" s="17">
        <v>0</v>
      </c>
      <c r="T208" s="17">
        <v>0.2</v>
      </c>
      <c r="U208" s="17">
        <v>0.2</v>
      </c>
      <c r="V208" s="17">
        <v>0</v>
      </c>
      <c r="W208" s="17">
        <v>0.2</v>
      </c>
      <c r="X208" s="17">
        <v>0.2</v>
      </c>
      <c r="Y208" s="17">
        <v>0</v>
      </c>
      <c r="Z208" s="17">
        <v>0.2</v>
      </c>
      <c r="AA208" s="17">
        <v>0.2</v>
      </c>
      <c r="AB208" s="17">
        <v>0</v>
      </c>
      <c r="AC208" s="18">
        <v>0.2</v>
      </c>
    </row>
    <row r="209" spans="1:29" ht="93">
      <c r="A209" s="11">
        <v>206</v>
      </c>
      <c r="B209" s="12" t="s">
        <v>396</v>
      </c>
      <c r="C209" s="13" t="s">
        <v>397</v>
      </c>
      <c r="D209" s="14" t="s">
        <v>585</v>
      </c>
      <c r="E209" s="13" t="s">
        <v>586</v>
      </c>
      <c r="F209" s="11" t="s">
        <v>587</v>
      </c>
      <c r="G209" s="13" t="s">
        <v>588</v>
      </c>
      <c r="H209" s="13" t="s">
        <v>41</v>
      </c>
      <c r="I209" s="16">
        <v>45664</v>
      </c>
      <c r="J209" s="16" t="s">
        <v>42</v>
      </c>
      <c r="K209" s="17">
        <v>30.1</v>
      </c>
      <c r="L209" s="17">
        <v>0</v>
      </c>
      <c r="M209" s="17">
        <v>30.1</v>
      </c>
      <c r="N209" s="17">
        <v>6.02</v>
      </c>
      <c r="O209" s="17">
        <v>0</v>
      </c>
      <c r="P209" s="17">
        <v>0</v>
      </c>
      <c r="Q209" s="17">
        <v>6.02</v>
      </c>
      <c r="R209" s="17">
        <v>6.02</v>
      </c>
      <c r="S209" s="17">
        <v>0</v>
      </c>
      <c r="T209" s="17">
        <v>6.02</v>
      </c>
      <c r="U209" s="17">
        <v>6.02</v>
      </c>
      <c r="V209" s="17">
        <v>0</v>
      </c>
      <c r="W209" s="17">
        <v>6.02</v>
      </c>
      <c r="X209" s="17">
        <v>6.02</v>
      </c>
      <c r="Y209" s="17">
        <v>0</v>
      </c>
      <c r="Z209" s="17">
        <v>6.02</v>
      </c>
      <c r="AA209" s="17">
        <v>6.02</v>
      </c>
      <c r="AB209" s="17">
        <v>0</v>
      </c>
      <c r="AC209" s="18">
        <v>6.02</v>
      </c>
    </row>
    <row r="210" spans="1:29" ht="93">
      <c r="A210" s="11">
        <v>207</v>
      </c>
      <c r="B210" s="12" t="s">
        <v>396</v>
      </c>
      <c r="C210" s="13" t="s">
        <v>397</v>
      </c>
      <c r="D210" s="14" t="s">
        <v>589</v>
      </c>
      <c r="E210" s="13" t="s">
        <v>590</v>
      </c>
      <c r="F210" s="11" t="s">
        <v>591</v>
      </c>
      <c r="G210" s="13" t="s">
        <v>592</v>
      </c>
      <c r="H210" s="13" t="s">
        <v>41</v>
      </c>
      <c r="I210" s="16">
        <v>45664</v>
      </c>
      <c r="J210" s="16" t="s">
        <v>42</v>
      </c>
      <c r="K210" s="17">
        <v>0.5</v>
      </c>
      <c r="L210" s="17">
        <v>0</v>
      </c>
      <c r="M210" s="17">
        <v>0.5</v>
      </c>
      <c r="N210" s="17">
        <v>0.1</v>
      </c>
      <c r="O210" s="17">
        <v>0</v>
      </c>
      <c r="P210" s="17">
        <v>0</v>
      </c>
      <c r="Q210" s="17">
        <v>0.1</v>
      </c>
      <c r="R210" s="17">
        <v>0.1</v>
      </c>
      <c r="S210" s="17">
        <v>0</v>
      </c>
      <c r="T210" s="17">
        <v>0.1</v>
      </c>
      <c r="U210" s="17">
        <v>0.1</v>
      </c>
      <c r="V210" s="17">
        <v>0</v>
      </c>
      <c r="W210" s="17">
        <v>0.1</v>
      </c>
      <c r="X210" s="17">
        <v>0.1</v>
      </c>
      <c r="Y210" s="17">
        <v>0</v>
      </c>
      <c r="Z210" s="17">
        <v>0.1</v>
      </c>
      <c r="AA210" s="17">
        <v>0.1</v>
      </c>
      <c r="AB210" s="17">
        <v>0</v>
      </c>
      <c r="AC210" s="18">
        <v>0.1</v>
      </c>
    </row>
    <row r="211" spans="1:29" ht="93">
      <c r="A211" s="11">
        <v>208</v>
      </c>
      <c r="B211" s="12" t="s">
        <v>396</v>
      </c>
      <c r="C211" s="13" t="s">
        <v>397</v>
      </c>
      <c r="D211" s="14" t="s">
        <v>593</v>
      </c>
      <c r="E211" s="13" t="s">
        <v>594</v>
      </c>
      <c r="F211" s="11" t="s">
        <v>595</v>
      </c>
      <c r="G211" s="13" t="s">
        <v>596</v>
      </c>
      <c r="H211" s="13" t="s">
        <v>41</v>
      </c>
      <c r="I211" s="16">
        <v>45664</v>
      </c>
      <c r="J211" s="16" t="s">
        <v>42</v>
      </c>
      <c r="K211" s="17">
        <v>5.9</v>
      </c>
      <c r="L211" s="17">
        <v>0</v>
      </c>
      <c r="M211" s="17">
        <v>5.9</v>
      </c>
      <c r="N211" s="17">
        <v>0.1</v>
      </c>
      <c r="O211" s="17">
        <v>0</v>
      </c>
      <c r="P211" s="17">
        <v>0</v>
      </c>
      <c r="Q211" s="17">
        <v>0.1</v>
      </c>
      <c r="R211" s="17">
        <v>1.1000000000000001</v>
      </c>
      <c r="S211" s="17">
        <v>0</v>
      </c>
      <c r="T211" s="17">
        <v>1.1000000000000001</v>
      </c>
      <c r="U211" s="17">
        <v>1.1000000000000001</v>
      </c>
      <c r="V211" s="17">
        <v>0</v>
      </c>
      <c r="W211" s="17">
        <v>1.1000000000000001</v>
      </c>
      <c r="X211" s="17">
        <v>1.6</v>
      </c>
      <c r="Y211" s="17">
        <v>0</v>
      </c>
      <c r="Z211" s="17">
        <v>1.6</v>
      </c>
      <c r="AA211" s="17">
        <v>2</v>
      </c>
      <c r="AB211" s="17">
        <v>0</v>
      </c>
      <c r="AC211" s="17">
        <v>2</v>
      </c>
    </row>
    <row r="212" spans="1:29" ht="93">
      <c r="A212" s="11">
        <v>209</v>
      </c>
      <c r="B212" s="12" t="s">
        <v>396</v>
      </c>
      <c r="C212" s="13" t="s">
        <v>397</v>
      </c>
      <c r="D212" s="14" t="s">
        <v>597</v>
      </c>
      <c r="E212" s="13" t="s">
        <v>598</v>
      </c>
      <c r="F212" s="11" t="s">
        <v>599</v>
      </c>
      <c r="G212" s="13" t="s">
        <v>600</v>
      </c>
      <c r="H212" s="13" t="s">
        <v>41</v>
      </c>
      <c r="I212" s="16">
        <v>45664</v>
      </c>
      <c r="J212" s="16" t="s">
        <v>42</v>
      </c>
      <c r="K212" s="17">
        <v>2.5</v>
      </c>
      <c r="L212" s="17">
        <v>0</v>
      </c>
      <c r="M212" s="17">
        <v>2.5</v>
      </c>
      <c r="N212" s="17">
        <v>0.2</v>
      </c>
      <c r="O212" s="17">
        <v>0</v>
      </c>
      <c r="P212" s="17">
        <v>0</v>
      </c>
      <c r="Q212" s="17">
        <v>0.2</v>
      </c>
      <c r="R212" s="17">
        <v>0.9</v>
      </c>
      <c r="S212" s="17">
        <v>0</v>
      </c>
      <c r="T212" s="17">
        <v>0.9</v>
      </c>
      <c r="U212" s="17">
        <v>1.1000000000000001</v>
      </c>
      <c r="V212" s="17">
        <v>0</v>
      </c>
      <c r="W212" s="17">
        <v>1.1000000000000001</v>
      </c>
      <c r="X212" s="17">
        <v>0.2</v>
      </c>
      <c r="Y212" s="17">
        <v>0</v>
      </c>
      <c r="Z212" s="17">
        <v>0.2</v>
      </c>
      <c r="AA212" s="17">
        <v>0.2</v>
      </c>
      <c r="AB212" s="17">
        <v>0</v>
      </c>
      <c r="AC212" s="18">
        <v>0.2</v>
      </c>
    </row>
    <row r="213" spans="1:29" ht="93">
      <c r="A213" s="11">
        <v>210</v>
      </c>
      <c r="B213" s="12" t="s">
        <v>396</v>
      </c>
      <c r="C213" s="13" t="s">
        <v>397</v>
      </c>
      <c r="D213" s="14" t="s">
        <v>601</v>
      </c>
      <c r="E213" s="13" t="s">
        <v>602</v>
      </c>
      <c r="F213" s="11" t="s">
        <v>603</v>
      </c>
      <c r="G213" s="13" t="s">
        <v>604</v>
      </c>
      <c r="H213" s="13" t="s">
        <v>41</v>
      </c>
      <c r="I213" s="16">
        <v>45664</v>
      </c>
      <c r="J213" s="16" t="s">
        <v>42</v>
      </c>
      <c r="K213" s="17">
        <v>0.2</v>
      </c>
      <c r="L213" s="17">
        <v>0</v>
      </c>
      <c r="M213" s="17">
        <v>0.2</v>
      </c>
      <c r="N213" s="17">
        <v>0.1</v>
      </c>
      <c r="O213" s="17">
        <v>0</v>
      </c>
      <c r="P213" s="17">
        <v>0</v>
      </c>
      <c r="Q213" s="17">
        <v>0.1</v>
      </c>
      <c r="R213" s="17">
        <v>0.1</v>
      </c>
      <c r="S213" s="17">
        <v>0</v>
      </c>
      <c r="T213" s="17">
        <v>0.1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  <c r="AB213" s="17">
        <v>0</v>
      </c>
      <c r="AC213" s="18">
        <v>0</v>
      </c>
    </row>
    <row r="214" spans="1:29" ht="93">
      <c r="A214" s="11">
        <v>211</v>
      </c>
      <c r="B214" s="12" t="s">
        <v>396</v>
      </c>
      <c r="C214" s="13" t="s">
        <v>397</v>
      </c>
      <c r="D214" s="14" t="s">
        <v>605</v>
      </c>
      <c r="E214" s="13" t="s">
        <v>606</v>
      </c>
      <c r="F214" s="11" t="s">
        <v>607</v>
      </c>
      <c r="G214" s="13" t="s">
        <v>608</v>
      </c>
      <c r="H214" s="13" t="s">
        <v>41</v>
      </c>
      <c r="I214" s="16">
        <v>45664</v>
      </c>
      <c r="J214" s="16" t="s">
        <v>42</v>
      </c>
      <c r="K214" s="17">
        <v>0.5</v>
      </c>
      <c r="L214" s="17">
        <v>0</v>
      </c>
      <c r="M214" s="17">
        <v>0.5</v>
      </c>
      <c r="N214" s="17">
        <v>0.1</v>
      </c>
      <c r="O214" s="17">
        <v>0</v>
      </c>
      <c r="P214" s="17">
        <v>0</v>
      </c>
      <c r="Q214" s="17">
        <v>0.1</v>
      </c>
      <c r="R214" s="17">
        <v>0.1</v>
      </c>
      <c r="S214" s="17">
        <v>0</v>
      </c>
      <c r="T214" s="17">
        <v>0.1</v>
      </c>
      <c r="U214" s="17">
        <v>0.1</v>
      </c>
      <c r="V214" s="17">
        <v>0</v>
      </c>
      <c r="W214" s="17">
        <v>0.1</v>
      </c>
      <c r="X214" s="17">
        <v>0.1</v>
      </c>
      <c r="Y214" s="17">
        <v>0</v>
      </c>
      <c r="Z214" s="17">
        <v>0.1</v>
      </c>
      <c r="AA214" s="17">
        <v>0.1</v>
      </c>
      <c r="AB214" s="17">
        <v>0</v>
      </c>
      <c r="AC214" s="18">
        <v>0.1</v>
      </c>
    </row>
    <row r="215" spans="1:29" ht="93">
      <c r="A215" s="11">
        <v>212</v>
      </c>
      <c r="B215" s="12" t="s">
        <v>396</v>
      </c>
      <c r="C215" s="13" t="s">
        <v>397</v>
      </c>
      <c r="D215" s="14" t="s">
        <v>609</v>
      </c>
      <c r="E215" s="13" t="s">
        <v>610</v>
      </c>
      <c r="F215" s="11" t="s">
        <v>611</v>
      </c>
      <c r="G215" s="13" t="s">
        <v>612</v>
      </c>
      <c r="H215" s="13" t="s">
        <v>41</v>
      </c>
      <c r="I215" s="16">
        <v>45664</v>
      </c>
      <c r="J215" s="16" t="s">
        <v>42</v>
      </c>
      <c r="K215" s="17">
        <v>1.1000000000000001</v>
      </c>
      <c r="L215" s="17">
        <v>0</v>
      </c>
      <c r="M215" s="17">
        <v>1.1000000000000001</v>
      </c>
      <c r="N215" s="17">
        <v>1.1000000000000001</v>
      </c>
      <c r="O215" s="17">
        <v>0</v>
      </c>
      <c r="P215" s="17">
        <v>0</v>
      </c>
      <c r="Q215" s="17">
        <v>1.1000000000000001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0</v>
      </c>
      <c r="X215" s="17">
        <v>0</v>
      </c>
      <c r="Y215" s="17">
        <v>0</v>
      </c>
      <c r="Z215" s="17">
        <v>0</v>
      </c>
      <c r="AA215" s="17">
        <v>0</v>
      </c>
      <c r="AB215" s="17">
        <v>0</v>
      </c>
      <c r="AC215" s="18">
        <v>0</v>
      </c>
    </row>
    <row r="216" spans="1:29" s="19" customFormat="1" ht="93">
      <c r="A216" s="11">
        <v>213</v>
      </c>
      <c r="B216" s="12" t="s">
        <v>396</v>
      </c>
      <c r="C216" s="13" t="s">
        <v>397</v>
      </c>
      <c r="D216" s="14" t="s">
        <v>613</v>
      </c>
      <c r="E216" s="13" t="s">
        <v>614</v>
      </c>
      <c r="F216" s="15" t="s">
        <v>615</v>
      </c>
      <c r="G216" s="13" t="s">
        <v>616</v>
      </c>
      <c r="H216" s="13" t="s">
        <v>45</v>
      </c>
      <c r="I216" s="16">
        <v>45664</v>
      </c>
      <c r="J216" s="16" t="s">
        <v>42</v>
      </c>
      <c r="K216" s="17">
        <v>0.7</v>
      </c>
      <c r="L216" s="17">
        <v>0</v>
      </c>
      <c r="M216" s="17">
        <v>0.7</v>
      </c>
      <c r="N216" s="17">
        <v>0.1</v>
      </c>
      <c r="O216" s="17">
        <v>0</v>
      </c>
      <c r="P216" s="17">
        <v>0</v>
      </c>
      <c r="Q216" s="17">
        <v>0.1</v>
      </c>
      <c r="R216" s="17">
        <v>0.1</v>
      </c>
      <c r="S216" s="17">
        <v>0</v>
      </c>
      <c r="T216" s="17">
        <v>0.1</v>
      </c>
      <c r="U216" s="17">
        <v>0.1</v>
      </c>
      <c r="V216" s="17">
        <v>0</v>
      </c>
      <c r="W216" s="17">
        <v>0.1</v>
      </c>
      <c r="X216" s="17">
        <v>0.2</v>
      </c>
      <c r="Y216" s="17">
        <v>0</v>
      </c>
      <c r="Z216" s="17">
        <v>0.2</v>
      </c>
      <c r="AA216" s="17">
        <v>0.2</v>
      </c>
      <c r="AB216" s="17">
        <v>0</v>
      </c>
      <c r="AC216" s="18">
        <v>0.2</v>
      </c>
    </row>
    <row r="217" spans="1:29" ht="93">
      <c r="A217" s="11">
        <v>214</v>
      </c>
      <c r="B217" s="12" t="s">
        <v>396</v>
      </c>
      <c r="C217" s="13" t="s">
        <v>397</v>
      </c>
      <c r="D217" s="14" t="s">
        <v>617</v>
      </c>
      <c r="E217" s="13" t="s">
        <v>618</v>
      </c>
      <c r="F217" s="15" t="s">
        <v>619</v>
      </c>
      <c r="G217" s="13" t="s">
        <v>620</v>
      </c>
      <c r="H217" s="13" t="s">
        <v>41</v>
      </c>
      <c r="I217" s="16">
        <v>45664</v>
      </c>
      <c r="J217" s="16" t="s">
        <v>42</v>
      </c>
      <c r="K217" s="17">
        <v>2.355</v>
      </c>
      <c r="L217" s="17">
        <v>0</v>
      </c>
      <c r="M217" s="17">
        <v>2.355</v>
      </c>
      <c r="N217" s="17">
        <v>0.1</v>
      </c>
      <c r="O217" s="17">
        <v>0</v>
      </c>
      <c r="P217" s="17">
        <v>0</v>
      </c>
      <c r="Q217" s="17">
        <v>0.1</v>
      </c>
      <c r="R217" s="17">
        <v>0.4</v>
      </c>
      <c r="S217" s="17">
        <v>0</v>
      </c>
      <c r="T217" s="17">
        <v>0.4</v>
      </c>
      <c r="U217" s="17">
        <v>0.6</v>
      </c>
      <c r="V217" s="17">
        <v>0</v>
      </c>
      <c r="W217" s="17">
        <v>0.6</v>
      </c>
      <c r="X217" s="17">
        <v>0.6</v>
      </c>
      <c r="Y217" s="17">
        <v>0</v>
      </c>
      <c r="Z217" s="17">
        <v>0.6</v>
      </c>
      <c r="AA217" s="17">
        <v>0.6</v>
      </c>
      <c r="AB217" s="17">
        <v>0</v>
      </c>
      <c r="AC217" s="18">
        <v>0.6</v>
      </c>
    </row>
    <row r="218" spans="1:29" ht="93">
      <c r="A218" s="11">
        <v>215</v>
      </c>
      <c r="B218" s="12" t="s">
        <v>396</v>
      </c>
      <c r="C218" s="13" t="s">
        <v>397</v>
      </c>
      <c r="D218" s="14" t="s">
        <v>621</v>
      </c>
      <c r="E218" s="13" t="s">
        <v>622</v>
      </c>
      <c r="F218" s="11" t="s">
        <v>623</v>
      </c>
      <c r="G218" s="13" t="s">
        <v>624</v>
      </c>
      <c r="H218" s="13" t="s">
        <v>45</v>
      </c>
      <c r="I218" s="16">
        <v>45664</v>
      </c>
      <c r="J218" s="16" t="s">
        <v>42</v>
      </c>
      <c r="K218" s="17">
        <v>0.7</v>
      </c>
      <c r="L218" s="17">
        <v>0</v>
      </c>
      <c r="M218" s="17">
        <v>0.7</v>
      </c>
      <c r="N218" s="17">
        <v>0.1</v>
      </c>
      <c r="O218" s="17">
        <v>0</v>
      </c>
      <c r="P218" s="17">
        <v>0</v>
      </c>
      <c r="Q218" s="17">
        <v>0.1</v>
      </c>
      <c r="R218" s="17">
        <v>0.1</v>
      </c>
      <c r="S218" s="17">
        <v>0</v>
      </c>
      <c r="T218" s="17">
        <v>0</v>
      </c>
      <c r="U218" s="17">
        <v>0.1</v>
      </c>
      <c r="V218" s="17">
        <v>0</v>
      </c>
      <c r="W218" s="17">
        <v>0.1</v>
      </c>
      <c r="X218" s="17">
        <v>0.2</v>
      </c>
      <c r="Y218" s="17">
        <v>0</v>
      </c>
      <c r="Z218" s="17">
        <v>0.2</v>
      </c>
      <c r="AA218" s="17">
        <v>0.2</v>
      </c>
      <c r="AB218" s="17">
        <v>0</v>
      </c>
      <c r="AC218" s="18">
        <v>0.2</v>
      </c>
    </row>
    <row r="219" spans="1:29" ht="93">
      <c r="A219" s="11">
        <v>216</v>
      </c>
      <c r="B219" s="12" t="s">
        <v>396</v>
      </c>
      <c r="C219" s="13" t="s">
        <v>397</v>
      </c>
      <c r="D219" s="14" t="s">
        <v>625</v>
      </c>
      <c r="E219" s="13" t="s">
        <v>626</v>
      </c>
      <c r="F219" s="11" t="s">
        <v>627</v>
      </c>
      <c r="G219" s="13" t="s">
        <v>628</v>
      </c>
      <c r="H219" s="13" t="s">
        <v>41</v>
      </c>
      <c r="I219" s="16">
        <v>45664</v>
      </c>
      <c r="J219" s="16" t="s">
        <v>42</v>
      </c>
      <c r="K219" s="17">
        <v>36.1</v>
      </c>
      <c r="L219" s="17">
        <v>0</v>
      </c>
      <c r="M219" s="17">
        <v>36.1</v>
      </c>
      <c r="N219" s="17">
        <v>7.2</v>
      </c>
      <c r="O219" s="17">
        <v>0</v>
      </c>
      <c r="P219" s="17">
        <v>0</v>
      </c>
      <c r="Q219" s="17">
        <v>7.2</v>
      </c>
      <c r="R219" s="17">
        <v>7.2</v>
      </c>
      <c r="S219" s="17">
        <v>0</v>
      </c>
      <c r="T219" s="17">
        <v>7.2</v>
      </c>
      <c r="U219" s="17">
        <v>7.2</v>
      </c>
      <c r="V219" s="17">
        <v>0</v>
      </c>
      <c r="W219" s="17">
        <v>7.2</v>
      </c>
      <c r="X219" s="17">
        <v>7.2</v>
      </c>
      <c r="Y219" s="17">
        <v>0</v>
      </c>
      <c r="Z219" s="17">
        <v>7.2</v>
      </c>
      <c r="AA219" s="17">
        <v>7.2</v>
      </c>
      <c r="AB219" s="17">
        <v>0</v>
      </c>
      <c r="AC219" s="18">
        <v>7.2</v>
      </c>
    </row>
    <row r="220" spans="1:29" ht="93">
      <c r="A220" s="11">
        <v>217</v>
      </c>
      <c r="B220" s="12" t="s">
        <v>396</v>
      </c>
      <c r="C220" s="13" t="s">
        <v>397</v>
      </c>
      <c r="D220" s="14" t="s">
        <v>629</v>
      </c>
      <c r="E220" s="13" t="s">
        <v>630</v>
      </c>
      <c r="F220" s="11" t="s">
        <v>631</v>
      </c>
      <c r="G220" s="13" t="s">
        <v>632</v>
      </c>
      <c r="H220" s="13" t="s">
        <v>41</v>
      </c>
      <c r="I220" s="16">
        <v>45664</v>
      </c>
      <c r="J220" s="16" t="s">
        <v>42</v>
      </c>
      <c r="K220" s="17">
        <v>10.3</v>
      </c>
      <c r="L220" s="17">
        <v>0</v>
      </c>
      <c r="M220" s="17">
        <v>10.3</v>
      </c>
      <c r="N220" s="17">
        <v>1.4</v>
      </c>
      <c r="O220" s="17">
        <v>0</v>
      </c>
      <c r="P220" s="17">
        <v>0</v>
      </c>
      <c r="Q220" s="17">
        <v>1.4</v>
      </c>
      <c r="R220" s="17">
        <v>2.4</v>
      </c>
      <c r="S220" s="17">
        <v>0</v>
      </c>
      <c r="T220" s="17">
        <v>2.4</v>
      </c>
      <c r="U220" s="17">
        <v>3.7</v>
      </c>
      <c r="V220" s="17">
        <v>0</v>
      </c>
      <c r="W220" s="17">
        <v>3.7</v>
      </c>
      <c r="X220" s="17">
        <v>1.6</v>
      </c>
      <c r="Y220" s="17">
        <v>0</v>
      </c>
      <c r="Z220" s="17">
        <v>1.6</v>
      </c>
      <c r="AA220" s="17">
        <v>1.1000000000000001</v>
      </c>
      <c r="AB220" s="17">
        <v>0</v>
      </c>
      <c r="AC220" s="18">
        <v>1.1000000000000001</v>
      </c>
    </row>
    <row r="221" spans="1:29" ht="93">
      <c r="A221" s="11">
        <v>218</v>
      </c>
      <c r="B221" s="12" t="s">
        <v>396</v>
      </c>
      <c r="C221" s="13" t="s">
        <v>397</v>
      </c>
      <c r="D221" s="14" t="s">
        <v>633</v>
      </c>
      <c r="E221" s="13" t="s">
        <v>634</v>
      </c>
      <c r="F221" s="11" t="s">
        <v>635</v>
      </c>
      <c r="G221" s="13" t="s">
        <v>636</v>
      </c>
      <c r="H221" s="13" t="s">
        <v>41</v>
      </c>
      <c r="I221" s="16">
        <v>45664</v>
      </c>
      <c r="J221" s="16" t="s">
        <v>42</v>
      </c>
      <c r="K221" s="17">
        <v>14.4</v>
      </c>
      <c r="L221" s="17">
        <v>0</v>
      </c>
      <c r="M221" s="17">
        <v>14.4</v>
      </c>
      <c r="N221" s="17">
        <v>2.9</v>
      </c>
      <c r="O221" s="17">
        <v>0</v>
      </c>
      <c r="P221" s="17">
        <v>0</v>
      </c>
      <c r="Q221" s="17">
        <v>2.9</v>
      </c>
      <c r="R221" s="17">
        <v>2.9</v>
      </c>
      <c r="S221" s="17">
        <v>0</v>
      </c>
      <c r="T221" s="17">
        <v>2.9</v>
      </c>
      <c r="U221" s="17">
        <v>2.9</v>
      </c>
      <c r="V221" s="17">
        <v>0</v>
      </c>
      <c r="W221" s="17">
        <v>2.9</v>
      </c>
      <c r="X221" s="17">
        <v>2.9</v>
      </c>
      <c r="Y221" s="17">
        <v>0</v>
      </c>
      <c r="Z221" s="17">
        <v>2.9</v>
      </c>
      <c r="AA221" s="17">
        <v>2.9</v>
      </c>
      <c r="AB221" s="17">
        <v>0</v>
      </c>
      <c r="AC221" s="17">
        <v>2.9</v>
      </c>
    </row>
    <row r="222" spans="1:29" ht="93">
      <c r="A222" s="11">
        <v>219</v>
      </c>
      <c r="B222" s="12" t="s">
        <v>396</v>
      </c>
      <c r="C222" s="13" t="s">
        <v>397</v>
      </c>
      <c r="D222" s="14" t="s">
        <v>637</v>
      </c>
      <c r="E222" s="13" t="s">
        <v>638</v>
      </c>
      <c r="F222" s="11" t="s">
        <v>639</v>
      </c>
      <c r="G222" s="13" t="s">
        <v>640</v>
      </c>
      <c r="H222" s="13" t="s">
        <v>41</v>
      </c>
      <c r="I222" s="16">
        <v>45664</v>
      </c>
      <c r="J222" s="16" t="s">
        <v>42</v>
      </c>
      <c r="K222" s="17">
        <v>7.1</v>
      </c>
      <c r="L222" s="17">
        <v>0</v>
      </c>
      <c r="M222" s="17">
        <v>7.1</v>
      </c>
      <c r="N222" s="17">
        <v>1.5</v>
      </c>
      <c r="O222" s="17">
        <v>0</v>
      </c>
      <c r="P222" s="17">
        <v>0</v>
      </c>
      <c r="Q222" s="17">
        <v>1.5</v>
      </c>
      <c r="R222" s="17">
        <v>1.4</v>
      </c>
      <c r="S222" s="17">
        <v>0</v>
      </c>
      <c r="T222" s="17">
        <v>1.4</v>
      </c>
      <c r="U222" s="17">
        <v>1.4</v>
      </c>
      <c r="V222" s="17">
        <v>0</v>
      </c>
      <c r="W222" s="17">
        <v>1.4</v>
      </c>
      <c r="X222" s="17">
        <v>1.4</v>
      </c>
      <c r="Y222" s="17">
        <v>0</v>
      </c>
      <c r="Z222" s="17">
        <v>1.4</v>
      </c>
      <c r="AA222" s="17">
        <v>1.4</v>
      </c>
      <c r="AB222" s="17">
        <v>0</v>
      </c>
      <c r="AC222" s="18">
        <v>1.4</v>
      </c>
    </row>
    <row r="223" spans="1:29" ht="93">
      <c r="A223" s="11">
        <v>220</v>
      </c>
      <c r="B223" s="12" t="s">
        <v>396</v>
      </c>
      <c r="C223" s="13" t="s">
        <v>397</v>
      </c>
      <c r="D223" s="14" t="s">
        <v>641</v>
      </c>
      <c r="E223" s="13" t="s">
        <v>642</v>
      </c>
      <c r="F223" s="11" t="s">
        <v>643</v>
      </c>
      <c r="G223" s="13" t="s">
        <v>644</v>
      </c>
      <c r="H223" s="13" t="s">
        <v>41</v>
      </c>
      <c r="I223" s="16">
        <v>45664</v>
      </c>
      <c r="J223" s="16" t="s">
        <v>42</v>
      </c>
      <c r="K223" s="17">
        <v>2.6</v>
      </c>
      <c r="L223" s="17">
        <v>0</v>
      </c>
      <c r="M223" s="17">
        <v>2.6</v>
      </c>
      <c r="N223" s="17">
        <v>0.5</v>
      </c>
      <c r="O223" s="17">
        <v>0</v>
      </c>
      <c r="P223" s="17">
        <v>0</v>
      </c>
      <c r="Q223" s="17">
        <v>0.5</v>
      </c>
      <c r="R223" s="17">
        <v>2.2000000000000002</v>
      </c>
      <c r="S223" s="17">
        <v>0</v>
      </c>
      <c r="T223" s="17">
        <v>2.2000000000000002</v>
      </c>
      <c r="U223" s="17">
        <v>0.9</v>
      </c>
      <c r="V223" s="17">
        <v>0</v>
      </c>
      <c r="W223" s="17">
        <v>0.9</v>
      </c>
      <c r="X223" s="17">
        <v>2.1</v>
      </c>
      <c r="Y223" s="17">
        <v>0</v>
      </c>
      <c r="Z223" s="17">
        <v>2.1</v>
      </c>
      <c r="AA223" s="17">
        <v>1</v>
      </c>
      <c r="AB223" s="17">
        <v>0</v>
      </c>
      <c r="AC223" s="18">
        <v>1</v>
      </c>
    </row>
    <row r="224" spans="1:29" ht="93">
      <c r="A224" s="11">
        <v>221</v>
      </c>
      <c r="B224" s="12" t="s">
        <v>396</v>
      </c>
      <c r="C224" s="13" t="s">
        <v>397</v>
      </c>
      <c r="D224" s="14" t="s">
        <v>645</v>
      </c>
      <c r="E224" s="13" t="s">
        <v>646</v>
      </c>
      <c r="F224" s="15" t="s">
        <v>647</v>
      </c>
      <c r="G224" s="13" t="s">
        <v>648</v>
      </c>
      <c r="H224" s="13" t="s">
        <v>41</v>
      </c>
      <c r="I224" s="16">
        <v>45664</v>
      </c>
      <c r="J224" s="16" t="s">
        <v>42</v>
      </c>
      <c r="K224" s="17">
        <v>1.55</v>
      </c>
      <c r="L224" s="17">
        <v>0</v>
      </c>
      <c r="M224" s="17">
        <v>1.55</v>
      </c>
      <c r="N224" s="17">
        <v>0.28999999999999998</v>
      </c>
      <c r="O224" s="17">
        <v>0</v>
      </c>
      <c r="P224" s="17">
        <v>0</v>
      </c>
      <c r="Q224" s="17">
        <v>0.28999999999999998</v>
      </c>
      <c r="R224" s="17">
        <v>0.3</v>
      </c>
      <c r="S224" s="17">
        <v>0</v>
      </c>
      <c r="T224" s="17">
        <v>0.3</v>
      </c>
      <c r="U224" s="17">
        <v>0.3</v>
      </c>
      <c r="V224" s="17">
        <v>0</v>
      </c>
      <c r="W224" s="17">
        <v>0.3</v>
      </c>
      <c r="X224" s="17">
        <v>0.3</v>
      </c>
      <c r="Y224" s="17">
        <v>0</v>
      </c>
      <c r="Z224" s="17">
        <v>0.3</v>
      </c>
      <c r="AA224" s="17">
        <v>0.3</v>
      </c>
      <c r="AB224" s="17">
        <v>0</v>
      </c>
      <c r="AC224" s="17">
        <v>0.3</v>
      </c>
    </row>
    <row r="225" spans="1:29" ht="93">
      <c r="A225" s="11">
        <v>222</v>
      </c>
      <c r="B225" s="12" t="s">
        <v>396</v>
      </c>
      <c r="C225" s="13" t="s">
        <v>397</v>
      </c>
      <c r="D225" s="14" t="s">
        <v>649</v>
      </c>
      <c r="E225" s="13" t="s">
        <v>650</v>
      </c>
      <c r="F225" s="15" t="s">
        <v>651</v>
      </c>
      <c r="G225" s="13" t="s">
        <v>652</v>
      </c>
      <c r="H225" s="13" t="s">
        <v>41</v>
      </c>
      <c r="I225" s="16">
        <v>45664</v>
      </c>
      <c r="J225" s="16" t="s">
        <v>42</v>
      </c>
      <c r="K225" s="17">
        <v>1</v>
      </c>
      <c r="L225" s="17">
        <v>0</v>
      </c>
      <c r="M225" s="17">
        <v>1</v>
      </c>
      <c r="N225" s="17">
        <v>0.2</v>
      </c>
      <c r="O225" s="17">
        <v>0</v>
      </c>
      <c r="P225" s="17">
        <v>0</v>
      </c>
      <c r="Q225" s="17">
        <v>0.2</v>
      </c>
      <c r="R225" s="17">
        <v>0.2</v>
      </c>
      <c r="S225" s="17">
        <v>0</v>
      </c>
      <c r="T225" s="17">
        <v>0.2</v>
      </c>
      <c r="U225" s="17">
        <v>0.2</v>
      </c>
      <c r="V225" s="17">
        <v>0</v>
      </c>
      <c r="W225" s="17">
        <v>0.2</v>
      </c>
      <c r="X225" s="17">
        <v>0.2</v>
      </c>
      <c r="Y225" s="17">
        <v>0</v>
      </c>
      <c r="Z225" s="17">
        <v>0.2</v>
      </c>
      <c r="AA225" s="17">
        <v>0.2</v>
      </c>
      <c r="AB225" s="17">
        <v>0</v>
      </c>
      <c r="AC225" s="17">
        <v>0.2</v>
      </c>
    </row>
    <row r="226" spans="1:29" ht="93">
      <c r="A226" s="11">
        <v>223</v>
      </c>
      <c r="B226" s="12" t="s">
        <v>396</v>
      </c>
      <c r="C226" s="13" t="s">
        <v>397</v>
      </c>
      <c r="D226" s="14" t="s">
        <v>68</v>
      </c>
      <c r="E226" s="13" t="s">
        <v>69</v>
      </c>
      <c r="F226" s="11" t="s">
        <v>653</v>
      </c>
      <c r="G226" s="13" t="s">
        <v>654</v>
      </c>
      <c r="H226" s="13" t="s">
        <v>45</v>
      </c>
      <c r="I226" s="16">
        <v>40725</v>
      </c>
      <c r="J226" s="16">
        <v>46934</v>
      </c>
      <c r="K226" s="20">
        <v>1525.2</v>
      </c>
      <c r="L226" s="20">
        <v>0</v>
      </c>
      <c r="M226" s="20">
        <v>1525.2</v>
      </c>
      <c r="N226" s="20">
        <v>235.78157596599999</v>
      </c>
      <c r="O226" s="20">
        <v>0</v>
      </c>
      <c r="P226" s="20">
        <v>0</v>
      </c>
      <c r="Q226" s="20">
        <v>235.78157596599999</v>
      </c>
      <c r="R226" s="20">
        <v>199.564860482</v>
      </c>
      <c r="S226" s="20">
        <v>0</v>
      </c>
      <c r="T226" s="20">
        <v>199.564860482</v>
      </c>
      <c r="U226" s="20">
        <v>185.8</v>
      </c>
      <c r="V226" s="20">
        <v>0</v>
      </c>
      <c r="W226" s="20">
        <v>185.8</v>
      </c>
      <c r="X226" s="20">
        <v>57.16</v>
      </c>
      <c r="Y226" s="20">
        <v>0</v>
      </c>
      <c r="Z226" s="20">
        <v>57.16</v>
      </c>
      <c r="AA226" s="20">
        <v>32.159999999999997</v>
      </c>
      <c r="AB226" s="20">
        <v>0</v>
      </c>
      <c r="AC226" s="21">
        <v>32.159999999999997</v>
      </c>
    </row>
    <row r="227" spans="1:29" ht="93">
      <c r="A227" s="11">
        <v>224</v>
      </c>
      <c r="B227" s="12" t="s">
        <v>396</v>
      </c>
      <c r="C227" s="13" t="s">
        <v>397</v>
      </c>
      <c r="D227" s="14" t="s">
        <v>68</v>
      </c>
      <c r="E227" s="13" t="s">
        <v>69</v>
      </c>
      <c r="F227" s="11" t="s">
        <v>655</v>
      </c>
      <c r="G227" s="13" t="s">
        <v>656</v>
      </c>
      <c r="H227" s="13" t="s">
        <v>45</v>
      </c>
      <c r="I227" s="16">
        <v>42917</v>
      </c>
      <c r="J227" s="16" t="s">
        <v>98</v>
      </c>
      <c r="K227" s="20">
        <v>295.762</v>
      </c>
      <c r="L227" s="20">
        <v>0</v>
      </c>
      <c r="M227" s="20">
        <v>295.762</v>
      </c>
      <c r="N227" s="20">
        <v>91.5</v>
      </c>
      <c r="O227" s="20">
        <v>0</v>
      </c>
      <c r="P227" s="20">
        <v>0</v>
      </c>
      <c r="Q227" s="20">
        <v>91.5</v>
      </c>
      <c r="R227" s="20">
        <v>90</v>
      </c>
      <c r="S227" s="20">
        <v>0</v>
      </c>
      <c r="T227" s="20">
        <v>90</v>
      </c>
      <c r="U227" s="20">
        <v>90</v>
      </c>
      <c r="V227" s="20">
        <v>0</v>
      </c>
      <c r="W227" s="20">
        <v>90</v>
      </c>
      <c r="X227" s="20">
        <v>90</v>
      </c>
      <c r="Y227" s="20">
        <v>0</v>
      </c>
      <c r="Z227" s="20">
        <v>90</v>
      </c>
      <c r="AA227" s="20">
        <v>90</v>
      </c>
      <c r="AB227" s="20">
        <v>0</v>
      </c>
      <c r="AC227" s="21">
        <v>90</v>
      </c>
    </row>
    <row r="228" spans="1:29" ht="93">
      <c r="A228" s="11">
        <v>225</v>
      </c>
      <c r="B228" s="12" t="s">
        <v>396</v>
      </c>
      <c r="C228" s="13" t="s">
        <v>397</v>
      </c>
      <c r="D228" s="14" t="s">
        <v>68</v>
      </c>
      <c r="E228" s="13" t="s">
        <v>69</v>
      </c>
      <c r="F228" s="11" t="s">
        <v>657</v>
      </c>
      <c r="G228" s="13" t="s">
        <v>658</v>
      </c>
      <c r="H228" s="13" t="s">
        <v>45</v>
      </c>
      <c r="I228" s="16">
        <v>43647</v>
      </c>
      <c r="J228" s="16" t="s">
        <v>98</v>
      </c>
      <c r="K228" s="20">
        <v>179</v>
      </c>
      <c r="L228" s="20">
        <v>0</v>
      </c>
      <c r="M228" s="20">
        <v>179</v>
      </c>
      <c r="N228" s="20">
        <v>19.284332076999998</v>
      </c>
      <c r="O228" s="20">
        <v>0.80482852100000002</v>
      </c>
      <c r="P228" s="20">
        <v>0</v>
      </c>
      <c r="Q228" s="20">
        <v>19.284332076999998</v>
      </c>
      <c r="R228" s="20">
        <v>0</v>
      </c>
      <c r="S228" s="20">
        <v>0</v>
      </c>
      <c r="T228" s="20">
        <v>0</v>
      </c>
      <c r="U228" s="20">
        <v>0</v>
      </c>
      <c r="V228" s="20">
        <v>0</v>
      </c>
      <c r="W228" s="20">
        <v>0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2">
        <v>0</v>
      </c>
    </row>
    <row r="229" spans="1:29" ht="93">
      <c r="A229" s="11">
        <v>226</v>
      </c>
      <c r="B229" s="12" t="s">
        <v>396</v>
      </c>
      <c r="C229" s="13" t="s">
        <v>397</v>
      </c>
      <c r="D229" s="14" t="s">
        <v>68</v>
      </c>
      <c r="E229" s="13" t="s">
        <v>69</v>
      </c>
      <c r="F229" s="11" t="s">
        <v>659</v>
      </c>
      <c r="G229" s="13" t="s">
        <v>660</v>
      </c>
      <c r="H229" s="13" t="s">
        <v>45</v>
      </c>
      <c r="I229" s="16">
        <v>43647</v>
      </c>
      <c r="J229" s="16">
        <v>46203</v>
      </c>
      <c r="K229" s="20">
        <v>508.35399999999998</v>
      </c>
      <c r="L229" s="20">
        <v>0</v>
      </c>
      <c r="M229" s="20">
        <v>508.35399999999998</v>
      </c>
      <c r="N229" s="20">
        <v>152.177852511</v>
      </c>
      <c r="O229" s="20">
        <v>6.5917161420000001</v>
      </c>
      <c r="P229" s="20">
        <v>0</v>
      </c>
      <c r="Q229" s="20">
        <v>152.177852511</v>
      </c>
      <c r="R229" s="20">
        <v>20</v>
      </c>
      <c r="S229" s="20">
        <v>0</v>
      </c>
      <c r="T229" s="20">
        <v>20</v>
      </c>
      <c r="U229" s="20">
        <v>30</v>
      </c>
      <c r="V229" s="20">
        <v>0</v>
      </c>
      <c r="W229" s="20">
        <v>30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1">
        <v>0</v>
      </c>
    </row>
    <row r="230" spans="1:29" ht="93">
      <c r="A230" s="11">
        <v>227</v>
      </c>
      <c r="B230" s="12" t="s">
        <v>396</v>
      </c>
      <c r="C230" s="13" t="s">
        <v>397</v>
      </c>
      <c r="D230" s="14" t="s">
        <v>68</v>
      </c>
      <c r="E230" s="13" t="s">
        <v>69</v>
      </c>
      <c r="F230" s="11" t="s">
        <v>661</v>
      </c>
      <c r="G230" s="13" t="s">
        <v>662</v>
      </c>
      <c r="H230" s="13" t="s">
        <v>45</v>
      </c>
      <c r="I230" s="16">
        <v>43647</v>
      </c>
      <c r="J230" s="16" t="s">
        <v>80</v>
      </c>
      <c r="K230" s="20">
        <v>26.05</v>
      </c>
      <c r="L230" s="20">
        <v>521</v>
      </c>
      <c r="M230" s="20">
        <v>547.04999999999995</v>
      </c>
      <c r="N230" s="20">
        <v>1</v>
      </c>
      <c r="O230" s="20">
        <v>0</v>
      </c>
      <c r="P230" s="20">
        <v>84.42</v>
      </c>
      <c r="Q230" s="20">
        <v>85.42</v>
      </c>
      <c r="R230" s="20">
        <v>7.3659295260000004</v>
      </c>
      <c r="S230" s="20">
        <v>140.69999999999999</v>
      </c>
      <c r="T230" s="20">
        <v>148.06592952599999</v>
      </c>
      <c r="U230" s="20">
        <v>5.0311057110000004</v>
      </c>
      <c r="V230" s="20">
        <v>83.213999999999999</v>
      </c>
      <c r="W230" s="20">
        <v>88.245105710999994</v>
      </c>
      <c r="X230" s="20">
        <v>0</v>
      </c>
      <c r="Y230" s="20">
        <v>75.281000000000006</v>
      </c>
      <c r="Z230" s="20">
        <v>75.281000000000006</v>
      </c>
      <c r="AA230" s="20">
        <v>0</v>
      </c>
      <c r="AB230" s="20">
        <v>40</v>
      </c>
      <c r="AC230" s="21">
        <v>40</v>
      </c>
    </row>
    <row r="231" spans="1:29" ht="116.25">
      <c r="A231" s="11">
        <v>228</v>
      </c>
      <c r="B231" s="12" t="s">
        <v>396</v>
      </c>
      <c r="C231" s="13" t="s">
        <v>397</v>
      </c>
      <c r="D231" s="14" t="s">
        <v>663</v>
      </c>
      <c r="E231" s="13" t="s">
        <v>664</v>
      </c>
      <c r="F231" s="11" t="s">
        <v>665</v>
      </c>
      <c r="G231" s="13" t="s">
        <v>666</v>
      </c>
      <c r="H231" s="13" t="s">
        <v>41</v>
      </c>
      <c r="I231" s="16">
        <v>45664</v>
      </c>
      <c r="J231" s="16" t="s">
        <v>42</v>
      </c>
      <c r="K231" s="17">
        <v>0</v>
      </c>
      <c r="L231" s="17">
        <v>0</v>
      </c>
      <c r="M231" s="17">
        <v>0</v>
      </c>
      <c r="N231" s="17">
        <v>5.9</v>
      </c>
      <c r="O231" s="17">
        <v>0</v>
      </c>
      <c r="P231" s="17">
        <v>0</v>
      </c>
      <c r="Q231" s="17">
        <v>5.9</v>
      </c>
      <c r="R231" s="17">
        <v>5.9850000000000003</v>
      </c>
      <c r="S231" s="17">
        <v>0</v>
      </c>
      <c r="T231" s="17">
        <v>5.9850000000000003</v>
      </c>
      <c r="U231" s="17">
        <v>5.85</v>
      </c>
      <c r="V231" s="17">
        <v>0</v>
      </c>
      <c r="W231" s="17">
        <v>5.85</v>
      </c>
      <c r="X231" s="17">
        <v>5.15</v>
      </c>
      <c r="Y231" s="17">
        <v>0</v>
      </c>
      <c r="Z231" s="17">
        <v>5.15</v>
      </c>
      <c r="AA231" s="17">
        <v>5.25</v>
      </c>
      <c r="AB231" s="17">
        <v>0</v>
      </c>
      <c r="AC231" s="18">
        <v>5.25</v>
      </c>
    </row>
    <row r="232" spans="1:29" ht="93">
      <c r="A232" s="11">
        <v>229</v>
      </c>
      <c r="B232" s="12" t="s">
        <v>396</v>
      </c>
      <c r="C232" s="13" t="s">
        <v>397</v>
      </c>
      <c r="D232" s="14" t="s">
        <v>663</v>
      </c>
      <c r="E232" s="13" t="s">
        <v>664</v>
      </c>
      <c r="F232" s="11" t="s">
        <v>212</v>
      </c>
      <c r="G232" s="13" t="s">
        <v>213</v>
      </c>
      <c r="H232" s="13" t="s">
        <v>66</v>
      </c>
      <c r="I232" s="16">
        <v>44568</v>
      </c>
      <c r="J232" s="16" t="s">
        <v>80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136.06731430299999</v>
      </c>
      <c r="Q232" s="17">
        <v>136.06731430299999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17">
        <v>0</v>
      </c>
      <c r="AB232" s="17">
        <v>0</v>
      </c>
      <c r="AC232" s="18">
        <v>0</v>
      </c>
    </row>
    <row r="233" spans="1:29" ht="93">
      <c r="A233" s="11">
        <v>230</v>
      </c>
      <c r="B233" s="12" t="s">
        <v>396</v>
      </c>
      <c r="C233" s="13" t="s">
        <v>397</v>
      </c>
      <c r="D233" s="14" t="s">
        <v>663</v>
      </c>
      <c r="E233" s="13" t="s">
        <v>664</v>
      </c>
      <c r="F233" s="15" t="s">
        <v>667</v>
      </c>
      <c r="G233" s="13" t="s">
        <v>668</v>
      </c>
      <c r="H233" s="13" t="s">
        <v>66</v>
      </c>
      <c r="I233" s="16">
        <v>45664</v>
      </c>
      <c r="J233" s="16" t="s">
        <v>42</v>
      </c>
      <c r="K233" s="17">
        <v>85</v>
      </c>
      <c r="L233" s="17">
        <v>0</v>
      </c>
      <c r="M233" s="17">
        <v>85</v>
      </c>
      <c r="N233" s="17">
        <v>17.600000000000001</v>
      </c>
      <c r="O233" s="17">
        <v>0</v>
      </c>
      <c r="P233" s="17">
        <v>0</v>
      </c>
      <c r="Q233" s="17">
        <v>17.600000000000001</v>
      </c>
      <c r="R233" s="17">
        <v>21.6</v>
      </c>
      <c r="S233" s="17">
        <v>0</v>
      </c>
      <c r="T233" s="17">
        <v>21.6</v>
      </c>
      <c r="U233" s="17">
        <v>19.3</v>
      </c>
      <c r="V233" s="17">
        <v>0</v>
      </c>
      <c r="W233" s="17">
        <v>19.3</v>
      </c>
      <c r="X233" s="17">
        <v>14.9</v>
      </c>
      <c r="Y233" s="17">
        <v>0</v>
      </c>
      <c r="Z233" s="17">
        <v>14.9</v>
      </c>
      <c r="AA233" s="17">
        <v>11.5</v>
      </c>
      <c r="AB233" s="17">
        <v>0</v>
      </c>
      <c r="AC233" s="17">
        <v>11.5</v>
      </c>
    </row>
    <row r="234" spans="1:29" ht="116.25">
      <c r="A234" s="11">
        <v>231</v>
      </c>
      <c r="B234" s="12" t="s">
        <v>669</v>
      </c>
      <c r="C234" s="13" t="s">
        <v>670</v>
      </c>
      <c r="D234" s="14" t="s">
        <v>671</v>
      </c>
      <c r="E234" s="13" t="s">
        <v>672</v>
      </c>
      <c r="F234" s="11" t="s">
        <v>673</v>
      </c>
      <c r="G234" s="13" t="s">
        <v>674</v>
      </c>
      <c r="H234" s="13" t="s">
        <v>41</v>
      </c>
      <c r="I234" s="16">
        <v>45664</v>
      </c>
      <c r="J234" s="16" t="s">
        <v>42</v>
      </c>
      <c r="K234" s="17">
        <v>22.434403075999999</v>
      </c>
      <c r="L234" s="17">
        <v>0</v>
      </c>
      <c r="M234" s="17">
        <v>22.434403075999999</v>
      </c>
      <c r="N234" s="17">
        <v>5.7859999999999996</v>
      </c>
      <c r="O234" s="17">
        <v>0</v>
      </c>
      <c r="P234" s="17">
        <v>0</v>
      </c>
      <c r="Q234" s="17">
        <v>5.7859999999999996</v>
      </c>
      <c r="R234" s="17">
        <v>3.3270189999999999</v>
      </c>
      <c r="S234" s="17">
        <v>0</v>
      </c>
      <c r="T234" s="17">
        <v>3.3270189999999999</v>
      </c>
      <c r="U234" s="17">
        <v>3.6597208999999999</v>
      </c>
      <c r="V234" s="17">
        <v>0</v>
      </c>
      <c r="W234" s="17">
        <v>3.6597208999999999</v>
      </c>
      <c r="X234" s="17">
        <v>4.3916650800000001</v>
      </c>
      <c r="Y234" s="17">
        <v>0</v>
      </c>
      <c r="Z234" s="17">
        <v>4.3916650800000001</v>
      </c>
      <c r="AA234" s="17">
        <v>5.2699980960000001</v>
      </c>
      <c r="AB234" s="17">
        <v>0</v>
      </c>
      <c r="AC234" s="18">
        <v>5.2699980960000001</v>
      </c>
    </row>
    <row r="235" spans="1:29" ht="116.25">
      <c r="A235" s="11">
        <v>232</v>
      </c>
      <c r="B235" s="12" t="s">
        <v>669</v>
      </c>
      <c r="C235" s="13" t="s">
        <v>670</v>
      </c>
      <c r="D235" s="14" t="s">
        <v>675</v>
      </c>
      <c r="E235" s="13" t="s">
        <v>676</v>
      </c>
      <c r="F235" s="11" t="s">
        <v>677</v>
      </c>
      <c r="G235" s="13" t="s">
        <v>678</v>
      </c>
      <c r="H235" s="13" t="s">
        <v>41</v>
      </c>
      <c r="I235" s="16">
        <v>45664</v>
      </c>
      <c r="J235" s="16" t="s">
        <v>42</v>
      </c>
      <c r="K235" s="17">
        <v>56.009</v>
      </c>
      <c r="L235" s="17">
        <v>0</v>
      </c>
      <c r="M235" s="17">
        <v>56.009</v>
      </c>
      <c r="N235" s="17">
        <v>8.2509999999999994</v>
      </c>
      <c r="O235" s="17">
        <v>0</v>
      </c>
      <c r="P235" s="17">
        <v>0</v>
      </c>
      <c r="Q235" s="17">
        <v>8.2509999999999994</v>
      </c>
      <c r="R235" s="17">
        <v>14.558</v>
      </c>
      <c r="S235" s="17">
        <v>0</v>
      </c>
      <c r="T235" s="17">
        <v>14.558</v>
      </c>
      <c r="U235" s="17">
        <v>15.6</v>
      </c>
      <c r="V235" s="17">
        <v>0</v>
      </c>
      <c r="W235" s="17">
        <v>15.6</v>
      </c>
      <c r="X235" s="17">
        <v>10.1</v>
      </c>
      <c r="Y235" s="17">
        <v>0</v>
      </c>
      <c r="Z235" s="17">
        <v>10.1</v>
      </c>
      <c r="AA235" s="17">
        <v>7.5</v>
      </c>
      <c r="AB235" s="17">
        <v>0</v>
      </c>
      <c r="AC235" s="17">
        <v>7.5</v>
      </c>
    </row>
    <row r="236" spans="1:29" ht="93">
      <c r="A236" s="11">
        <v>233</v>
      </c>
      <c r="B236" s="12" t="s">
        <v>679</v>
      </c>
      <c r="C236" s="13" t="s">
        <v>680</v>
      </c>
      <c r="D236" s="14" t="s">
        <v>681</v>
      </c>
      <c r="E236" s="13" t="s">
        <v>682</v>
      </c>
      <c r="F236" s="15" t="s">
        <v>938</v>
      </c>
      <c r="G236" s="13" t="s">
        <v>683</v>
      </c>
      <c r="H236" s="13" t="s">
        <v>41</v>
      </c>
      <c r="I236" s="16">
        <v>45664</v>
      </c>
      <c r="J236" s="16" t="s">
        <v>42</v>
      </c>
      <c r="K236" s="17">
        <v>24.0535</v>
      </c>
      <c r="L236" s="17">
        <v>0</v>
      </c>
      <c r="M236" s="17">
        <v>24.0535</v>
      </c>
      <c r="N236" s="17">
        <v>5.1535000000000002</v>
      </c>
      <c r="O236" s="17">
        <v>0</v>
      </c>
      <c r="P236" s="17">
        <v>0</v>
      </c>
      <c r="Q236" s="17">
        <v>5.1535000000000002</v>
      </c>
      <c r="R236" s="17">
        <v>5.0999999999999996</v>
      </c>
      <c r="S236" s="17">
        <v>0</v>
      </c>
      <c r="T236" s="17">
        <v>5.0999999999999996</v>
      </c>
      <c r="U236" s="17">
        <v>5.5</v>
      </c>
      <c r="V236" s="17">
        <v>0</v>
      </c>
      <c r="W236" s="17">
        <v>5.5</v>
      </c>
      <c r="X236" s="17">
        <v>4</v>
      </c>
      <c r="Y236" s="17">
        <v>0</v>
      </c>
      <c r="Z236" s="17">
        <v>4</v>
      </c>
      <c r="AA236" s="17">
        <v>4.3</v>
      </c>
      <c r="AB236" s="17">
        <v>0</v>
      </c>
      <c r="AC236" s="18">
        <v>4.3</v>
      </c>
    </row>
    <row r="237" spans="1:29" ht="93">
      <c r="A237" s="11">
        <v>234</v>
      </c>
      <c r="B237" s="12" t="s">
        <v>679</v>
      </c>
      <c r="C237" s="13" t="s">
        <v>680</v>
      </c>
      <c r="D237" s="14" t="s">
        <v>939</v>
      </c>
      <c r="E237" s="13" t="s">
        <v>940</v>
      </c>
      <c r="F237" s="11">
        <v>1893</v>
      </c>
      <c r="G237" s="13" t="s">
        <v>941</v>
      </c>
      <c r="H237" s="13" t="s">
        <v>41</v>
      </c>
      <c r="I237" s="16">
        <v>45664</v>
      </c>
      <c r="J237" s="16" t="s">
        <v>42</v>
      </c>
      <c r="K237" s="17">
        <v>7</v>
      </c>
      <c r="L237" s="17">
        <v>0</v>
      </c>
      <c r="M237" s="17">
        <v>7</v>
      </c>
      <c r="N237" s="17">
        <v>1.1000000000000001</v>
      </c>
      <c r="O237" s="17">
        <v>0</v>
      </c>
      <c r="P237" s="17">
        <v>0</v>
      </c>
      <c r="Q237" s="17">
        <v>1.1000000000000001</v>
      </c>
      <c r="R237" s="17">
        <v>1.4</v>
      </c>
      <c r="S237" s="17">
        <v>0</v>
      </c>
      <c r="T237" s="17">
        <v>1.4</v>
      </c>
      <c r="U237" s="17">
        <v>1.8</v>
      </c>
      <c r="V237" s="17">
        <v>0</v>
      </c>
      <c r="W237" s="17">
        <v>1.8</v>
      </c>
      <c r="X237" s="17">
        <v>1.4</v>
      </c>
      <c r="Y237" s="17">
        <v>0</v>
      </c>
      <c r="Z237" s="17">
        <v>1.4</v>
      </c>
      <c r="AA237" s="17">
        <v>1.4</v>
      </c>
      <c r="AB237" s="17">
        <v>0</v>
      </c>
      <c r="AC237" s="17">
        <v>1.4</v>
      </c>
    </row>
    <row r="238" spans="1:29" ht="93">
      <c r="A238" s="11">
        <v>235</v>
      </c>
      <c r="B238" s="12" t="s">
        <v>679</v>
      </c>
      <c r="C238" s="13" t="s">
        <v>680</v>
      </c>
      <c r="D238" s="14" t="s">
        <v>684</v>
      </c>
      <c r="E238" s="13" t="s">
        <v>685</v>
      </c>
      <c r="F238" s="11" t="s">
        <v>686</v>
      </c>
      <c r="G238" s="13" t="s">
        <v>687</v>
      </c>
      <c r="H238" s="13" t="s">
        <v>41</v>
      </c>
      <c r="I238" s="16">
        <v>45664</v>
      </c>
      <c r="J238" s="16" t="s">
        <v>42</v>
      </c>
      <c r="K238" s="17">
        <v>6.1</v>
      </c>
      <c r="L238" s="17">
        <v>0</v>
      </c>
      <c r="M238" s="17">
        <v>6.1</v>
      </c>
      <c r="N238" s="17">
        <v>1.8</v>
      </c>
      <c r="O238" s="17">
        <v>0</v>
      </c>
      <c r="P238" s="17">
        <v>0</v>
      </c>
      <c r="Q238" s="17">
        <v>1.8</v>
      </c>
      <c r="R238" s="17">
        <v>1.5</v>
      </c>
      <c r="S238" s="17">
        <v>0</v>
      </c>
      <c r="T238" s="17">
        <v>1.5</v>
      </c>
      <c r="U238" s="17">
        <v>1.2</v>
      </c>
      <c r="V238" s="17">
        <v>0</v>
      </c>
      <c r="W238" s="17">
        <v>1.2</v>
      </c>
      <c r="X238" s="17">
        <v>1</v>
      </c>
      <c r="Y238" s="17">
        <v>0</v>
      </c>
      <c r="Z238" s="17">
        <v>1</v>
      </c>
      <c r="AA238" s="17">
        <v>0.6</v>
      </c>
      <c r="AB238" s="17">
        <v>0</v>
      </c>
      <c r="AC238" s="17">
        <v>0.6</v>
      </c>
    </row>
    <row r="239" spans="1:29" ht="93">
      <c r="A239" s="11">
        <v>236</v>
      </c>
      <c r="B239" s="12" t="s">
        <v>688</v>
      </c>
      <c r="C239" s="13" t="s">
        <v>689</v>
      </c>
      <c r="D239" s="14" t="s">
        <v>690</v>
      </c>
      <c r="E239" s="13" t="s">
        <v>691</v>
      </c>
      <c r="F239" s="11" t="s">
        <v>692</v>
      </c>
      <c r="G239" s="13" t="s">
        <v>693</v>
      </c>
      <c r="H239" s="13" t="s">
        <v>41</v>
      </c>
      <c r="I239" s="16">
        <v>45664</v>
      </c>
      <c r="J239" s="16" t="s">
        <v>42</v>
      </c>
      <c r="K239" s="17">
        <v>109.3</v>
      </c>
      <c r="L239" s="17">
        <v>0</v>
      </c>
      <c r="M239" s="17">
        <v>109.3</v>
      </c>
      <c r="N239" s="17">
        <v>20.100000000000001</v>
      </c>
      <c r="O239" s="17">
        <v>0</v>
      </c>
      <c r="P239" s="17">
        <v>0</v>
      </c>
      <c r="Q239" s="17">
        <v>20.100000000000001</v>
      </c>
      <c r="R239" s="17">
        <v>20.9</v>
      </c>
      <c r="S239" s="17">
        <v>0</v>
      </c>
      <c r="T239" s="17">
        <v>20.9</v>
      </c>
      <c r="U239" s="17">
        <v>21.7</v>
      </c>
      <c r="V239" s="17">
        <v>0</v>
      </c>
      <c r="W239" s="17">
        <v>21.7</v>
      </c>
      <c r="X239" s="17">
        <v>22.6</v>
      </c>
      <c r="Y239" s="17">
        <v>0</v>
      </c>
      <c r="Z239" s="17">
        <v>22.6</v>
      </c>
      <c r="AA239" s="17">
        <v>23.9</v>
      </c>
      <c r="AB239" s="17">
        <v>0</v>
      </c>
      <c r="AC239" s="18">
        <v>23.9</v>
      </c>
    </row>
    <row r="240" spans="1:29" ht="93">
      <c r="A240" s="11">
        <v>237</v>
      </c>
      <c r="B240" s="12" t="s">
        <v>688</v>
      </c>
      <c r="C240" s="13" t="s">
        <v>689</v>
      </c>
      <c r="D240" s="14" t="s">
        <v>694</v>
      </c>
      <c r="E240" s="13" t="s">
        <v>695</v>
      </c>
      <c r="F240" s="11" t="s">
        <v>696</v>
      </c>
      <c r="G240" s="13" t="s">
        <v>697</v>
      </c>
      <c r="H240" s="13" t="s">
        <v>41</v>
      </c>
      <c r="I240" s="16">
        <v>45664</v>
      </c>
      <c r="J240" s="16" t="s">
        <v>42</v>
      </c>
      <c r="K240" s="17">
        <v>146.69999999999999</v>
      </c>
      <c r="L240" s="17">
        <v>0</v>
      </c>
      <c r="M240" s="17">
        <v>146.69999999999999</v>
      </c>
      <c r="N240" s="17">
        <v>21.7</v>
      </c>
      <c r="O240" s="17">
        <v>0</v>
      </c>
      <c r="P240" s="17">
        <v>0</v>
      </c>
      <c r="Q240" s="17">
        <v>21.7</v>
      </c>
      <c r="R240" s="17">
        <v>25</v>
      </c>
      <c r="S240" s="17">
        <v>0</v>
      </c>
      <c r="T240" s="17">
        <v>25</v>
      </c>
      <c r="U240" s="17">
        <v>27.5</v>
      </c>
      <c r="V240" s="17">
        <v>0</v>
      </c>
      <c r="W240" s="17">
        <v>27.5</v>
      </c>
      <c r="X240" s="17">
        <v>33</v>
      </c>
      <c r="Y240" s="17">
        <v>0</v>
      </c>
      <c r="Z240" s="17">
        <v>33</v>
      </c>
      <c r="AA240" s="17">
        <v>40</v>
      </c>
      <c r="AB240" s="17">
        <v>0</v>
      </c>
      <c r="AC240" s="18">
        <v>40</v>
      </c>
    </row>
    <row r="241" spans="1:29" ht="93">
      <c r="A241" s="11">
        <v>238</v>
      </c>
      <c r="B241" s="12" t="s">
        <v>688</v>
      </c>
      <c r="C241" s="13" t="s">
        <v>689</v>
      </c>
      <c r="D241" s="14" t="s">
        <v>698</v>
      </c>
      <c r="E241" s="13" t="s">
        <v>699</v>
      </c>
      <c r="F241" s="11" t="s">
        <v>700</v>
      </c>
      <c r="G241" s="13" t="s">
        <v>701</v>
      </c>
      <c r="H241" s="13" t="s">
        <v>66</v>
      </c>
      <c r="I241" s="16">
        <v>42011</v>
      </c>
      <c r="J241" s="16" t="s">
        <v>46</v>
      </c>
      <c r="K241" s="17">
        <v>0</v>
      </c>
      <c r="L241" s="17">
        <v>2629.8</v>
      </c>
      <c r="M241" s="17">
        <v>2629.8</v>
      </c>
      <c r="N241" s="17">
        <v>0</v>
      </c>
      <c r="O241" s="17">
        <v>0</v>
      </c>
      <c r="P241" s="17">
        <v>262.54155228399998</v>
      </c>
      <c r="Q241" s="17">
        <v>262.54155228399998</v>
      </c>
      <c r="R241" s="17">
        <v>0</v>
      </c>
      <c r="S241" s="17">
        <v>0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v>0</v>
      </c>
      <c r="Z241" s="17">
        <v>0</v>
      </c>
      <c r="AA241" s="17">
        <v>0</v>
      </c>
      <c r="AB241" s="17">
        <v>0</v>
      </c>
      <c r="AC241" s="18">
        <v>0</v>
      </c>
    </row>
    <row r="242" spans="1:29" ht="93">
      <c r="A242" s="11">
        <v>239</v>
      </c>
      <c r="B242" s="12" t="s">
        <v>688</v>
      </c>
      <c r="C242" s="13" t="s">
        <v>689</v>
      </c>
      <c r="D242" s="14" t="s">
        <v>698</v>
      </c>
      <c r="E242" s="13" t="s">
        <v>699</v>
      </c>
      <c r="F242" s="11" t="s">
        <v>702</v>
      </c>
      <c r="G242" s="13" t="s">
        <v>703</v>
      </c>
      <c r="H242" s="13" t="s">
        <v>41</v>
      </c>
      <c r="I242" s="16">
        <v>45664</v>
      </c>
      <c r="J242" s="16" t="s">
        <v>42</v>
      </c>
      <c r="K242" s="17">
        <v>8200</v>
      </c>
      <c r="L242" s="17">
        <v>0</v>
      </c>
      <c r="M242" s="17">
        <v>8200</v>
      </c>
      <c r="N242" s="17">
        <v>1642</v>
      </c>
      <c r="O242" s="17">
        <v>0</v>
      </c>
      <c r="P242" s="17">
        <v>0</v>
      </c>
      <c r="Q242" s="17">
        <v>1642</v>
      </c>
      <c r="R242" s="17">
        <v>1642</v>
      </c>
      <c r="S242" s="17">
        <v>0</v>
      </c>
      <c r="T242" s="17">
        <v>1642</v>
      </c>
      <c r="U242" s="17">
        <v>1642</v>
      </c>
      <c r="V242" s="17">
        <v>0</v>
      </c>
      <c r="W242" s="17">
        <v>1642</v>
      </c>
      <c r="X242" s="17">
        <v>1642</v>
      </c>
      <c r="Y242" s="17">
        <v>0</v>
      </c>
      <c r="Z242" s="17">
        <v>1642</v>
      </c>
      <c r="AA242" s="17">
        <v>1642</v>
      </c>
      <c r="AB242" s="17">
        <v>0</v>
      </c>
      <c r="AC242" s="18">
        <v>1642</v>
      </c>
    </row>
    <row r="243" spans="1:29" ht="93">
      <c r="A243" s="11">
        <v>240</v>
      </c>
      <c r="B243" s="12" t="s">
        <v>688</v>
      </c>
      <c r="C243" s="13" t="s">
        <v>689</v>
      </c>
      <c r="D243" s="14" t="s">
        <v>698</v>
      </c>
      <c r="E243" s="13" t="s">
        <v>699</v>
      </c>
      <c r="F243" s="11">
        <v>1847</v>
      </c>
      <c r="G243" s="13" t="s">
        <v>704</v>
      </c>
      <c r="H243" s="13" t="s">
        <v>45</v>
      </c>
      <c r="I243" s="16">
        <v>45664</v>
      </c>
      <c r="J243" s="16" t="s">
        <v>42</v>
      </c>
      <c r="K243" s="17">
        <v>84.1</v>
      </c>
      <c r="L243" s="17">
        <v>0</v>
      </c>
      <c r="M243" s="17">
        <v>84.1</v>
      </c>
      <c r="N243" s="17">
        <v>28.6</v>
      </c>
      <c r="O243" s="17">
        <v>0</v>
      </c>
      <c r="P243" s="17">
        <v>0</v>
      </c>
      <c r="Q243" s="17">
        <v>28.6</v>
      </c>
      <c r="R243" s="17">
        <v>24.6</v>
      </c>
      <c r="S243" s="17">
        <v>0</v>
      </c>
      <c r="T243" s="17">
        <v>24.6</v>
      </c>
      <c r="U243" s="17">
        <v>22.4</v>
      </c>
      <c r="V243" s="17">
        <v>0</v>
      </c>
      <c r="W243" s="17">
        <v>22.4</v>
      </c>
      <c r="X243" s="17">
        <v>4.3</v>
      </c>
      <c r="Y243" s="17">
        <v>0</v>
      </c>
      <c r="Z243" s="17">
        <v>4.3</v>
      </c>
      <c r="AA243" s="17">
        <v>4.2</v>
      </c>
      <c r="AB243" s="17">
        <v>0</v>
      </c>
      <c r="AC243" s="17">
        <v>4.2</v>
      </c>
    </row>
    <row r="244" spans="1:29" ht="93">
      <c r="A244" s="11">
        <v>241</v>
      </c>
      <c r="B244" s="12" t="s">
        <v>688</v>
      </c>
      <c r="C244" s="13" t="s">
        <v>689</v>
      </c>
      <c r="D244" s="14" t="s">
        <v>705</v>
      </c>
      <c r="E244" s="13" t="s">
        <v>706</v>
      </c>
      <c r="F244" s="11" t="s">
        <v>707</v>
      </c>
      <c r="G244" s="13" t="s">
        <v>708</v>
      </c>
      <c r="H244" s="13" t="s">
        <v>41</v>
      </c>
      <c r="I244" s="16">
        <v>45664</v>
      </c>
      <c r="J244" s="16" t="s">
        <v>42</v>
      </c>
      <c r="K244" s="17">
        <v>13.1</v>
      </c>
      <c r="L244" s="17">
        <v>0</v>
      </c>
      <c r="M244" s="17">
        <v>13.1</v>
      </c>
      <c r="N244" s="17">
        <v>0.52</v>
      </c>
      <c r="O244" s="17">
        <v>0</v>
      </c>
      <c r="P244" s="17">
        <v>0</v>
      </c>
      <c r="Q244" s="17">
        <v>0.52</v>
      </c>
      <c r="R244" s="17">
        <v>4</v>
      </c>
      <c r="S244" s="17">
        <v>0</v>
      </c>
      <c r="T244" s="17">
        <v>4</v>
      </c>
      <c r="U244" s="17">
        <v>4.4000000000000004</v>
      </c>
      <c r="V244" s="17">
        <v>0</v>
      </c>
      <c r="W244" s="17">
        <v>4.4000000000000004</v>
      </c>
      <c r="X244" s="17">
        <v>2.1</v>
      </c>
      <c r="Y244" s="17">
        <v>0</v>
      </c>
      <c r="Z244" s="17">
        <v>2.1</v>
      </c>
      <c r="AA244" s="17">
        <v>2.1</v>
      </c>
      <c r="AB244" s="17">
        <v>0</v>
      </c>
      <c r="AC244" s="17">
        <v>2.1</v>
      </c>
    </row>
    <row r="245" spans="1:29" ht="93">
      <c r="A245" s="11">
        <v>242</v>
      </c>
      <c r="B245" s="12" t="s">
        <v>688</v>
      </c>
      <c r="C245" s="13" t="s">
        <v>689</v>
      </c>
      <c r="D245" s="14" t="s">
        <v>709</v>
      </c>
      <c r="E245" s="13" t="s">
        <v>710</v>
      </c>
      <c r="F245" s="11" t="s">
        <v>711</v>
      </c>
      <c r="G245" s="13" t="s">
        <v>712</v>
      </c>
      <c r="H245" s="13" t="s">
        <v>45</v>
      </c>
      <c r="I245" s="16">
        <v>42011</v>
      </c>
      <c r="J245" s="16" t="s">
        <v>67</v>
      </c>
      <c r="K245" s="17">
        <v>256.43872697500001</v>
      </c>
      <c r="L245" s="17">
        <v>0</v>
      </c>
      <c r="M245" s="17">
        <v>256.43872697500001</v>
      </c>
      <c r="N245" s="17">
        <v>63.6</v>
      </c>
      <c r="O245" s="17">
        <v>0</v>
      </c>
      <c r="P245" s="17">
        <v>0</v>
      </c>
      <c r="Q245" s="17">
        <v>63.6</v>
      </c>
      <c r="R245" s="17">
        <v>77.672507187999997</v>
      </c>
      <c r="S245" s="17">
        <v>0</v>
      </c>
      <c r="T245" s="17">
        <v>77.672507187999997</v>
      </c>
      <c r="U245" s="17">
        <v>0</v>
      </c>
      <c r="V245" s="17">
        <v>0</v>
      </c>
      <c r="W245" s="17">
        <v>0</v>
      </c>
      <c r="X245" s="17">
        <v>0</v>
      </c>
      <c r="Y245" s="17">
        <v>0</v>
      </c>
      <c r="Z245" s="17">
        <v>0</v>
      </c>
      <c r="AA245" s="17">
        <v>0</v>
      </c>
      <c r="AB245" s="17">
        <v>0</v>
      </c>
      <c r="AC245" s="18">
        <v>0</v>
      </c>
    </row>
    <row r="246" spans="1:29" ht="93">
      <c r="A246" s="11">
        <v>243</v>
      </c>
      <c r="B246" s="12" t="s">
        <v>688</v>
      </c>
      <c r="C246" s="13" t="s">
        <v>689</v>
      </c>
      <c r="D246" s="14" t="s">
        <v>709</v>
      </c>
      <c r="E246" s="13" t="s">
        <v>710</v>
      </c>
      <c r="F246" s="11" t="s">
        <v>713</v>
      </c>
      <c r="G246" s="13" t="s">
        <v>714</v>
      </c>
      <c r="H246" s="13" t="s">
        <v>41</v>
      </c>
      <c r="I246" s="16">
        <v>45664</v>
      </c>
      <c r="J246" s="16" t="s">
        <v>42</v>
      </c>
      <c r="K246" s="17">
        <v>43.1</v>
      </c>
      <c r="L246" s="17">
        <v>0</v>
      </c>
      <c r="M246" s="17">
        <v>43.1</v>
      </c>
      <c r="N246" s="17">
        <v>7.8</v>
      </c>
      <c r="O246" s="17">
        <v>0</v>
      </c>
      <c r="P246" s="17">
        <v>0</v>
      </c>
      <c r="Q246" s="17">
        <v>7.8</v>
      </c>
      <c r="R246" s="17">
        <v>10.7</v>
      </c>
      <c r="S246" s="17">
        <v>0</v>
      </c>
      <c r="T246" s="17">
        <v>10.7</v>
      </c>
      <c r="U246" s="17">
        <v>9.6999999999999993</v>
      </c>
      <c r="V246" s="17">
        <v>0</v>
      </c>
      <c r="W246" s="17">
        <v>9.6999999999999993</v>
      </c>
      <c r="X246" s="17">
        <v>6.2</v>
      </c>
      <c r="Y246" s="17">
        <v>0</v>
      </c>
      <c r="Z246" s="17">
        <v>6.2</v>
      </c>
      <c r="AA246" s="17">
        <v>8.6999999999999993</v>
      </c>
      <c r="AB246" s="17">
        <v>0</v>
      </c>
      <c r="AC246" s="17">
        <v>8.6999999999999993</v>
      </c>
    </row>
    <row r="247" spans="1:29" ht="93">
      <c r="A247" s="11">
        <v>244</v>
      </c>
      <c r="B247" s="12" t="s">
        <v>688</v>
      </c>
      <c r="C247" s="13" t="s">
        <v>689</v>
      </c>
      <c r="D247" s="14" t="s">
        <v>715</v>
      </c>
      <c r="E247" s="13" t="s">
        <v>716</v>
      </c>
      <c r="F247" s="11" t="s">
        <v>717</v>
      </c>
      <c r="G247" s="13" t="s">
        <v>718</v>
      </c>
      <c r="H247" s="13" t="s">
        <v>41</v>
      </c>
      <c r="I247" s="16">
        <v>45664</v>
      </c>
      <c r="J247" s="16" t="s">
        <v>42</v>
      </c>
      <c r="K247" s="17">
        <v>54.9</v>
      </c>
      <c r="L247" s="17">
        <v>0</v>
      </c>
      <c r="M247" s="17">
        <v>54.9</v>
      </c>
      <c r="N247" s="17">
        <v>12.9</v>
      </c>
      <c r="O247" s="17">
        <v>0</v>
      </c>
      <c r="P247" s="17">
        <v>0</v>
      </c>
      <c r="Q247" s="17">
        <v>12.9</v>
      </c>
      <c r="R247" s="17">
        <v>12.2</v>
      </c>
      <c r="S247" s="17">
        <v>0</v>
      </c>
      <c r="T247" s="17">
        <v>12.2</v>
      </c>
      <c r="U247" s="17">
        <v>10</v>
      </c>
      <c r="V247" s="17">
        <v>0</v>
      </c>
      <c r="W247" s="17">
        <v>10</v>
      </c>
      <c r="X247" s="17">
        <v>10</v>
      </c>
      <c r="Y247" s="17">
        <v>0</v>
      </c>
      <c r="Z247" s="17">
        <v>10</v>
      </c>
      <c r="AA247" s="17">
        <v>9.6999999999999993</v>
      </c>
      <c r="AB247" s="17">
        <v>0</v>
      </c>
      <c r="AC247" s="18">
        <v>9.6999999999999993</v>
      </c>
    </row>
    <row r="248" spans="1:29" ht="93">
      <c r="A248" s="11">
        <v>245</v>
      </c>
      <c r="B248" s="12" t="s">
        <v>688</v>
      </c>
      <c r="C248" s="13" t="s">
        <v>689</v>
      </c>
      <c r="D248" s="14" t="s">
        <v>719</v>
      </c>
      <c r="E248" s="13" t="s">
        <v>720</v>
      </c>
      <c r="F248" s="11" t="s">
        <v>721</v>
      </c>
      <c r="G248" s="13" t="s">
        <v>722</v>
      </c>
      <c r="H248" s="13" t="s">
        <v>41</v>
      </c>
      <c r="I248" s="16">
        <v>45664</v>
      </c>
      <c r="J248" s="16" t="s">
        <v>42</v>
      </c>
      <c r="K248" s="17">
        <v>0.5</v>
      </c>
      <c r="L248" s="17">
        <v>0</v>
      </c>
      <c r="M248" s="17">
        <v>0.5</v>
      </c>
      <c r="N248" s="17">
        <v>0.1</v>
      </c>
      <c r="O248" s="17">
        <v>0</v>
      </c>
      <c r="P248" s="17">
        <v>0</v>
      </c>
      <c r="Q248" s="17">
        <v>0.1</v>
      </c>
      <c r="R248" s="17">
        <v>0.1</v>
      </c>
      <c r="S248" s="17">
        <v>0</v>
      </c>
      <c r="T248" s="17">
        <v>0.1</v>
      </c>
      <c r="U248" s="17">
        <v>0.1</v>
      </c>
      <c r="V248" s="17">
        <v>0</v>
      </c>
      <c r="W248" s="17">
        <v>0.1</v>
      </c>
      <c r="X248" s="17">
        <v>0.1</v>
      </c>
      <c r="Y248" s="17">
        <v>0</v>
      </c>
      <c r="Z248" s="17">
        <v>0.1</v>
      </c>
      <c r="AA248" s="17">
        <v>0.1</v>
      </c>
      <c r="AB248" s="17">
        <v>0</v>
      </c>
      <c r="AC248" s="18">
        <v>0.1</v>
      </c>
    </row>
    <row r="249" spans="1:29" ht="93">
      <c r="A249" s="11">
        <v>246</v>
      </c>
      <c r="B249" s="12" t="s">
        <v>688</v>
      </c>
      <c r="C249" s="13" t="s">
        <v>689</v>
      </c>
      <c r="D249" s="14" t="s">
        <v>723</v>
      </c>
      <c r="E249" s="13" t="s">
        <v>724</v>
      </c>
      <c r="F249" s="11" t="s">
        <v>725</v>
      </c>
      <c r="G249" s="13" t="s">
        <v>726</v>
      </c>
      <c r="H249" s="13" t="s">
        <v>41</v>
      </c>
      <c r="I249" s="16">
        <v>45664</v>
      </c>
      <c r="J249" s="16" t="s">
        <v>42</v>
      </c>
      <c r="K249" s="17">
        <v>65.8</v>
      </c>
      <c r="L249" s="17">
        <v>0</v>
      </c>
      <c r="M249" s="17">
        <v>65.8</v>
      </c>
      <c r="N249" s="17">
        <v>15.9</v>
      </c>
      <c r="O249" s="17">
        <v>0</v>
      </c>
      <c r="P249" s="17">
        <v>0</v>
      </c>
      <c r="Q249" s="17">
        <v>15.9</v>
      </c>
      <c r="R249" s="17">
        <v>0.6</v>
      </c>
      <c r="S249" s="17">
        <v>0</v>
      </c>
      <c r="T249" s="17">
        <v>0.6</v>
      </c>
      <c r="U249" s="17">
        <v>0.85</v>
      </c>
      <c r="V249" s="17">
        <v>0</v>
      </c>
      <c r="W249" s="17">
        <v>0.85</v>
      </c>
      <c r="X249" s="17">
        <v>1</v>
      </c>
      <c r="Y249" s="17">
        <v>0</v>
      </c>
      <c r="Z249" s="17">
        <v>1</v>
      </c>
      <c r="AA249" s="17">
        <v>47.5</v>
      </c>
      <c r="AB249" s="17">
        <v>0</v>
      </c>
      <c r="AC249" s="17">
        <v>47.5</v>
      </c>
    </row>
    <row r="250" spans="1:29" ht="93">
      <c r="A250" s="11">
        <v>247</v>
      </c>
      <c r="B250" s="12" t="s">
        <v>688</v>
      </c>
      <c r="C250" s="13" t="s">
        <v>689</v>
      </c>
      <c r="D250" s="14" t="s">
        <v>727</v>
      </c>
      <c r="E250" s="13" t="s">
        <v>728</v>
      </c>
      <c r="F250" s="11" t="s">
        <v>729</v>
      </c>
      <c r="G250" s="13" t="s">
        <v>730</v>
      </c>
      <c r="H250" s="13" t="s">
        <v>45</v>
      </c>
      <c r="I250" s="16">
        <v>43282</v>
      </c>
      <c r="J250" s="16" t="s">
        <v>98</v>
      </c>
      <c r="K250" s="17">
        <v>107.9</v>
      </c>
      <c r="L250" s="17">
        <v>0</v>
      </c>
      <c r="M250" s="17">
        <v>107.9</v>
      </c>
      <c r="N250" s="17">
        <v>43.091999999999999</v>
      </c>
      <c r="O250" s="17">
        <v>0</v>
      </c>
      <c r="P250" s="17">
        <v>0</v>
      </c>
      <c r="Q250" s="17">
        <v>43.091999999999999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8">
        <v>0</v>
      </c>
    </row>
    <row r="251" spans="1:29" ht="93">
      <c r="A251" s="11">
        <v>248</v>
      </c>
      <c r="B251" s="12" t="s">
        <v>688</v>
      </c>
      <c r="C251" s="13" t="s">
        <v>689</v>
      </c>
      <c r="D251" s="14" t="s">
        <v>727</v>
      </c>
      <c r="E251" s="13" t="s">
        <v>728</v>
      </c>
      <c r="F251" s="11" t="s">
        <v>731</v>
      </c>
      <c r="G251" s="13" t="s">
        <v>732</v>
      </c>
      <c r="H251" s="13" t="s">
        <v>41</v>
      </c>
      <c r="I251" s="16">
        <v>45664</v>
      </c>
      <c r="J251" s="16" t="s">
        <v>42</v>
      </c>
      <c r="K251" s="17">
        <v>22.528749999999999</v>
      </c>
      <c r="L251" s="17">
        <v>0</v>
      </c>
      <c r="M251" s="17">
        <v>22.528749999999999</v>
      </c>
      <c r="N251" s="17">
        <v>3.75</v>
      </c>
      <c r="O251" s="17">
        <v>0</v>
      </c>
      <c r="P251" s="17">
        <v>0</v>
      </c>
      <c r="Q251" s="17">
        <v>3.75</v>
      </c>
      <c r="R251" s="17">
        <v>4.25</v>
      </c>
      <c r="S251" s="17">
        <v>0</v>
      </c>
      <c r="T251" s="17">
        <v>4.25</v>
      </c>
      <c r="U251" s="17">
        <v>4.6500000000000004</v>
      </c>
      <c r="V251" s="17">
        <v>0</v>
      </c>
      <c r="W251" s="17">
        <v>4.6500000000000004</v>
      </c>
      <c r="X251" s="17">
        <v>4.7287499999999998</v>
      </c>
      <c r="Y251" s="17">
        <v>0</v>
      </c>
      <c r="Z251" s="17">
        <v>4.7287499999999998</v>
      </c>
      <c r="AA251" s="17">
        <v>4.6500000000000004</v>
      </c>
      <c r="AB251" s="17">
        <v>0</v>
      </c>
      <c r="AC251" s="18">
        <v>4.6500000000000004</v>
      </c>
    </row>
    <row r="252" spans="1:29" ht="93">
      <c r="A252" s="11">
        <v>249</v>
      </c>
      <c r="B252" s="12" t="s">
        <v>688</v>
      </c>
      <c r="C252" s="13" t="s">
        <v>689</v>
      </c>
      <c r="D252" s="14" t="s">
        <v>733</v>
      </c>
      <c r="E252" s="13" t="s">
        <v>734</v>
      </c>
      <c r="F252" s="11" t="s">
        <v>735</v>
      </c>
      <c r="G252" s="13" t="s">
        <v>736</v>
      </c>
      <c r="H252" s="13" t="s">
        <v>41</v>
      </c>
      <c r="I252" s="16">
        <v>45664</v>
      </c>
      <c r="J252" s="16" t="s">
        <v>42</v>
      </c>
      <c r="K252" s="17">
        <v>2.5499999999999998</v>
      </c>
      <c r="L252" s="17">
        <v>0</v>
      </c>
      <c r="M252" s="17">
        <v>2.5499999999999998</v>
      </c>
      <c r="N252" s="17">
        <v>0.4</v>
      </c>
      <c r="O252" s="17">
        <v>0</v>
      </c>
      <c r="P252" s="17">
        <v>0</v>
      </c>
      <c r="Q252" s="17">
        <v>0.4</v>
      </c>
      <c r="R252" s="17">
        <v>0.4</v>
      </c>
      <c r="S252" s="17">
        <v>0</v>
      </c>
      <c r="T252" s="17">
        <v>0.4</v>
      </c>
      <c r="U252" s="17">
        <v>0.5</v>
      </c>
      <c r="V252" s="17">
        <v>0</v>
      </c>
      <c r="W252" s="17">
        <v>0.5</v>
      </c>
      <c r="X252" s="17">
        <v>0.6</v>
      </c>
      <c r="Y252" s="17">
        <v>0</v>
      </c>
      <c r="Z252" s="17">
        <v>0.6</v>
      </c>
      <c r="AA252" s="17">
        <v>0.7</v>
      </c>
      <c r="AB252" s="17">
        <v>0</v>
      </c>
      <c r="AC252" s="18">
        <v>0.7</v>
      </c>
    </row>
    <row r="253" spans="1:29" ht="93">
      <c r="A253" s="11">
        <v>250</v>
      </c>
      <c r="B253" s="12" t="s">
        <v>688</v>
      </c>
      <c r="C253" s="13" t="s">
        <v>689</v>
      </c>
      <c r="D253" s="14" t="s">
        <v>737</v>
      </c>
      <c r="E253" s="13" t="s">
        <v>738</v>
      </c>
      <c r="F253" s="11" t="s">
        <v>739</v>
      </c>
      <c r="G253" s="13" t="s">
        <v>740</v>
      </c>
      <c r="H253" s="13" t="s">
        <v>41</v>
      </c>
      <c r="I253" s="16">
        <v>45664</v>
      </c>
      <c r="J253" s="16" t="s">
        <v>42</v>
      </c>
      <c r="K253" s="17">
        <v>14</v>
      </c>
      <c r="L253" s="17">
        <v>0</v>
      </c>
      <c r="M253" s="17">
        <v>14</v>
      </c>
      <c r="N253" s="17">
        <v>6.7</v>
      </c>
      <c r="O253" s="17">
        <v>0</v>
      </c>
      <c r="P253" s="17">
        <v>0</v>
      </c>
      <c r="Q253" s="17">
        <v>6.7</v>
      </c>
      <c r="R253" s="17">
        <v>6.7</v>
      </c>
      <c r="S253" s="17">
        <v>0</v>
      </c>
      <c r="T253" s="17">
        <v>6.7</v>
      </c>
      <c r="U253" s="17">
        <v>7.8</v>
      </c>
      <c r="V253" s="17">
        <v>0</v>
      </c>
      <c r="W253" s="17">
        <v>7.8</v>
      </c>
      <c r="X253" s="17">
        <v>8.6</v>
      </c>
      <c r="Y253" s="17">
        <v>0</v>
      </c>
      <c r="Z253" s="17">
        <v>8.6</v>
      </c>
      <c r="AA253" s="17">
        <v>0</v>
      </c>
      <c r="AB253" s="17">
        <v>0</v>
      </c>
      <c r="AC253" s="18">
        <v>0</v>
      </c>
    </row>
    <row r="254" spans="1:29" ht="93">
      <c r="A254" s="11">
        <v>251</v>
      </c>
      <c r="B254" s="12" t="s">
        <v>688</v>
      </c>
      <c r="C254" s="13" t="s">
        <v>689</v>
      </c>
      <c r="D254" s="14" t="s">
        <v>741</v>
      </c>
      <c r="E254" s="13" t="s">
        <v>742</v>
      </c>
      <c r="F254" s="11" t="s">
        <v>743</v>
      </c>
      <c r="G254" s="13" t="s">
        <v>744</v>
      </c>
      <c r="H254" s="13" t="s">
        <v>41</v>
      </c>
      <c r="I254" s="16">
        <v>45664</v>
      </c>
      <c r="J254" s="16" t="s">
        <v>42</v>
      </c>
      <c r="K254" s="17">
        <v>9.6</v>
      </c>
      <c r="L254" s="17">
        <v>0</v>
      </c>
      <c r="M254" s="17">
        <v>9.6</v>
      </c>
      <c r="N254" s="17">
        <v>3.5</v>
      </c>
      <c r="O254" s="17">
        <v>0</v>
      </c>
      <c r="P254" s="17">
        <v>0</v>
      </c>
      <c r="Q254" s="17">
        <v>3.5</v>
      </c>
      <c r="R254" s="17">
        <v>1.8</v>
      </c>
      <c r="S254" s="17">
        <v>0</v>
      </c>
      <c r="T254" s="17">
        <v>1.8</v>
      </c>
      <c r="U254" s="17">
        <v>1.3</v>
      </c>
      <c r="V254" s="17">
        <v>0</v>
      </c>
      <c r="W254" s="17">
        <v>1.3</v>
      </c>
      <c r="X254" s="17">
        <v>1.5</v>
      </c>
      <c r="Y254" s="17">
        <v>0</v>
      </c>
      <c r="Z254" s="17">
        <v>1.5</v>
      </c>
      <c r="AA254" s="17">
        <v>1.5</v>
      </c>
      <c r="AB254" s="17">
        <v>0</v>
      </c>
      <c r="AC254" s="18">
        <v>1.5</v>
      </c>
    </row>
    <row r="255" spans="1:29" ht="93">
      <c r="A255" s="11">
        <v>252</v>
      </c>
      <c r="B255" s="12" t="s">
        <v>688</v>
      </c>
      <c r="C255" s="13" t="s">
        <v>689</v>
      </c>
      <c r="D255" s="14" t="s">
        <v>745</v>
      </c>
      <c r="E255" s="13" t="s">
        <v>746</v>
      </c>
      <c r="F255" s="11" t="s">
        <v>747</v>
      </c>
      <c r="G255" s="13" t="s">
        <v>748</v>
      </c>
      <c r="H255" s="13" t="s">
        <v>41</v>
      </c>
      <c r="I255" s="16">
        <v>45664</v>
      </c>
      <c r="J255" s="16" t="s">
        <v>42</v>
      </c>
      <c r="K255" s="17">
        <v>14.5</v>
      </c>
      <c r="L255" s="17">
        <v>0</v>
      </c>
      <c r="M255" s="17">
        <v>14.5</v>
      </c>
      <c r="N255" s="17">
        <v>1.5</v>
      </c>
      <c r="O255" s="17">
        <v>0</v>
      </c>
      <c r="P255" s="17">
        <v>0</v>
      </c>
      <c r="Q255" s="17">
        <v>1.5</v>
      </c>
      <c r="R255" s="17">
        <v>3.2</v>
      </c>
      <c r="S255" s="17">
        <v>0</v>
      </c>
      <c r="T255" s="17">
        <v>3.2</v>
      </c>
      <c r="U255" s="17">
        <v>3.5</v>
      </c>
      <c r="V255" s="17">
        <v>0</v>
      </c>
      <c r="W255" s="17">
        <v>3.5</v>
      </c>
      <c r="X255" s="17">
        <v>3.1</v>
      </c>
      <c r="Y255" s="17">
        <v>0</v>
      </c>
      <c r="Z255" s="17">
        <v>3.1</v>
      </c>
      <c r="AA255" s="17">
        <v>0</v>
      </c>
      <c r="AB255" s="17">
        <v>0</v>
      </c>
      <c r="AC255" s="18">
        <v>0</v>
      </c>
    </row>
    <row r="256" spans="1:29" ht="93">
      <c r="A256" s="11">
        <v>253</v>
      </c>
      <c r="B256" s="12" t="s">
        <v>688</v>
      </c>
      <c r="C256" s="13" t="s">
        <v>689</v>
      </c>
      <c r="D256" s="14" t="s">
        <v>749</v>
      </c>
      <c r="E256" s="13" t="s">
        <v>750</v>
      </c>
      <c r="F256" s="15" t="s">
        <v>751</v>
      </c>
      <c r="G256" s="13" t="s">
        <v>752</v>
      </c>
      <c r="H256" s="13" t="s">
        <v>45</v>
      </c>
      <c r="I256" s="16">
        <v>45664</v>
      </c>
      <c r="J256" s="16" t="s">
        <v>42</v>
      </c>
      <c r="K256" s="17">
        <v>133.06200000199999</v>
      </c>
      <c r="L256" s="17">
        <v>0</v>
      </c>
      <c r="M256" s="17">
        <v>133.06200000199999</v>
      </c>
      <c r="N256" s="17">
        <v>17.094000000000001</v>
      </c>
      <c r="O256" s="17">
        <v>0</v>
      </c>
      <c r="P256" s="17">
        <v>0</v>
      </c>
      <c r="Q256" s="17">
        <v>17.094000000000001</v>
      </c>
      <c r="R256" s="17">
        <v>30.125708912</v>
      </c>
      <c r="S256" s="17">
        <v>0</v>
      </c>
      <c r="T256" s="17">
        <v>30.125708912</v>
      </c>
      <c r="U256" s="17">
        <v>28.776503151</v>
      </c>
      <c r="V256" s="17">
        <v>0</v>
      </c>
      <c r="W256" s="17">
        <v>28.776503151</v>
      </c>
      <c r="X256" s="17">
        <v>28.289284788</v>
      </c>
      <c r="Y256" s="17">
        <v>0</v>
      </c>
      <c r="Z256" s="17">
        <v>28.289284788</v>
      </c>
      <c r="AA256" s="17">
        <v>28.776503151</v>
      </c>
      <c r="AB256" s="17">
        <v>0</v>
      </c>
      <c r="AC256" s="17">
        <v>28.776503151</v>
      </c>
    </row>
    <row r="257" spans="1:29" ht="93">
      <c r="A257" s="11">
        <v>254</v>
      </c>
      <c r="B257" s="12" t="s">
        <v>688</v>
      </c>
      <c r="C257" s="13" t="s">
        <v>689</v>
      </c>
      <c r="D257" s="14" t="s">
        <v>749</v>
      </c>
      <c r="E257" s="13" t="s">
        <v>750</v>
      </c>
      <c r="F257" s="11" t="s">
        <v>753</v>
      </c>
      <c r="G257" s="13" t="s">
        <v>754</v>
      </c>
      <c r="H257" s="13" t="s">
        <v>41</v>
      </c>
      <c r="I257" s="16">
        <v>45664</v>
      </c>
      <c r="J257" s="16" t="s">
        <v>42</v>
      </c>
      <c r="K257" s="17">
        <v>23.070501320000002</v>
      </c>
      <c r="L257" s="17">
        <v>0</v>
      </c>
      <c r="M257" s="17">
        <v>23.070501320000002</v>
      </c>
      <c r="N257" s="17">
        <v>3.4479000000000002</v>
      </c>
      <c r="O257" s="17">
        <v>0</v>
      </c>
      <c r="P257" s="17">
        <v>0</v>
      </c>
      <c r="Q257" s="17">
        <v>3.4479000000000002</v>
      </c>
      <c r="R257" s="17">
        <v>6.3970263200000002</v>
      </c>
      <c r="S257" s="17">
        <v>0</v>
      </c>
      <c r="T257" s="17">
        <v>6.3970263200000002</v>
      </c>
      <c r="U257" s="17">
        <v>5.3185250000000002</v>
      </c>
      <c r="V257" s="17">
        <v>0</v>
      </c>
      <c r="W257" s="17">
        <v>5.3185250000000002</v>
      </c>
      <c r="X257" s="17">
        <v>4.618525</v>
      </c>
      <c r="Y257" s="17">
        <v>0</v>
      </c>
      <c r="Z257" s="17">
        <v>4.618525</v>
      </c>
      <c r="AA257" s="17">
        <v>3.2885249999999999</v>
      </c>
      <c r="AB257" s="17">
        <v>0</v>
      </c>
      <c r="AC257" s="18">
        <v>3.2885249999999999</v>
      </c>
    </row>
    <row r="258" spans="1:29" ht="93">
      <c r="A258" s="11">
        <v>255</v>
      </c>
      <c r="B258" s="12" t="s">
        <v>688</v>
      </c>
      <c r="C258" s="13" t="s">
        <v>689</v>
      </c>
      <c r="D258" s="14" t="s">
        <v>755</v>
      </c>
      <c r="E258" s="13" t="s">
        <v>756</v>
      </c>
      <c r="F258" s="11" t="s">
        <v>757</v>
      </c>
      <c r="G258" s="13" t="s">
        <v>758</v>
      </c>
      <c r="H258" s="13" t="s">
        <v>41</v>
      </c>
      <c r="I258" s="16">
        <v>45664</v>
      </c>
      <c r="J258" s="16" t="s">
        <v>42</v>
      </c>
      <c r="K258" s="17">
        <v>15.413027339999999</v>
      </c>
      <c r="L258" s="17">
        <v>0</v>
      </c>
      <c r="M258" s="17">
        <v>15.413027339999999</v>
      </c>
      <c r="N258" s="17">
        <v>1.476</v>
      </c>
      <c r="O258" s="17">
        <v>0</v>
      </c>
      <c r="P258" s="17">
        <v>0</v>
      </c>
      <c r="Q258" s="17">
        <v>1.476</v>
      </c>
      <c r="R258" s="17">
        <v>2.5</v>
      </c>
      <c r="S258" s="17">
        <v>0</v>
      </c>
      <c r="T258" s="17">
        <v>2.5</v>
      </c>
      <c r="U258" s="17">
        <v>3.2</v>
      </c>
      <c r="V258" s="17">
        <v>0</v>
      </c>
      <c r="W258" s="17">
        <v>3.2</v>
      </c>
      <c r="X258" s="17">
        <v>4</v>
      </c>
      <c r="Y258" s="17">
        <v>0</v>
      </c>
      <c r="Z258" s="17">
        <v>4</v>
      </c>
      <c r="AA258" s="17">
        <v>4.21302734</v>
      </c>
      <c r="AB258" s="17">
        <v>0</v>
      </c>
      <c r="AC258" s="18">
        <v>4.21302734</v>
      </c>
    </row>
    <row r="259" spans="1:29" ht="93">
      <c r="A259" s="11">
        <v>256</v>
      </c>
      <c r="B259" s="12" t="s">
        <v>688</v>
      </c>
      <c r="C259" s="13" t="s">
        <v>689</v>
      </c>
      <c r="D259" s="14" t="s">
        <v>759</v>
      </c>
      <c r="E259" s="13" t="s">
        <v>760</v>
      </c>
      <c r="F259" s="11" t="s">
        <v>761</v>
      </c>
      <c r="G259" s="13" t="s">
        <v>762</v>
      </c>
      <c r="H259" s="13" t="s">
        <v>41</v>
      </c>
      <c r="I259" s="16">
        <v>45664</v>
      </c>
      <c r="J259" s="16" t="s">
        <v>42</v>
      </c>
      <c r="K259" s="17">
        <v>3</v>
      </c>
      <c r="L259" s="17">
        <v>0</v>
      </c>
      <c r="M259" s="17">
        <v>3</v>
      </c>
      <c r="N259" s="17">
        <v>0.6</v>
      </c>
      <c r="O259" s="17">
        <v>0</v>
      </c>
      <c r="P259" s="17">
        <v>0</v>
      </c>
      <c r="Q259" s="17">
        <v>0.6</v>
      </c>
      <c r="R259" s="17">
        <v>0.6</v>
      </c>
      <c r="S259" s="17">
        <v>0</v>
      </c>
      <c r="T259" s="17">
        <v>0.6</v>
      </c>
      <c r="U259" s="17">
        <v>0.6</v>
      </c>
      <c r="V259" s="17">
        <v>0</v>
      </c>
      <c r="W259" s="17">
        <v>0.6</v>
      </c>
      <c r="X259" s="17">
        <v>0.6</v>
      </c>
      <c r="Y259" s="17">
        <v>0</v>
      </c>
      <c r="Z259" s="17">
        <v>0.6</v>
      </c>
      <c r="AA259" s="17">
        <v>0.6</v>
      </c>
      <c r="AB259" s="17">
        <v>0</v>
      </c>
      <c r="AC259" s="18">
        <v>0.6</v>
      </c>
    </row>
    <row r="260" spans="1:29" ht="93">
      <c r="A260" s="11">
        <v>257</v>
      </c>
      <c r="B260" s="12" t="s">
        <v>763</v>
      </c>
      <c r="C260" s="13" t="s">
        <v>764</v>
      </c>
      <c r="D260" s="14" t="s">
        <v>765</v>
      </c>
      <c r="E260" s="13" t="s">
        <v>766</v>
      </c>
      <c r="F260" s="11" t="s">
        <v>767</v>
      </c>
      <c r="G260" s="13" t="s">
        <v>768</v>
      </c>
      <c r="H260" s="13" t="s">
        <v>45</v>
      </c>
      <c r="I260" s="16">
        <v>42917</v>
      </c>
      <c r="J260" s="16" t="s">
        <v>769</v>
      </c>
      <c r="K260" s="17">
        <v>47.27</v>
      </c>
      <c r="L260" s="17">
        <v>0</v>
      </c>
      <c r="M260" s="17">
        <v>47.27</v>
      </c>
      <c r="N260" s="17">
        <v>7.9408323889999997</v>
      </c>
      <c r="O260" s="17">
        <v>0</v>
      </c>
      <c r="P260" s="17">
        <v>0</v>
      </c>
      <c r="Q260" s="17">
        <v>7.9408323889999997</v>
      </c>
      <c r="R260" s="17">
        <v>0</v>
      </c>
      <c r="S260" s="17">
        <v>0</v>
      </c>
      <c r="T260" s="17">
        <v>0</v>
      </c>
      <c r="U260" s="17">
        <v>0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17">
        <v>0</v>
      </c>
      <c r="AB260" s="17">
        <v>0</v>
      </c>
      <c r="AC260" s="18">
        <v>0</v>
      </c>
    </row>
    <row r="261" spans="1:29" ht="93">
      <c r="A261" s="11">
        <v>258</v>
      </c>
      <c r="B261" s="12" t="s">
        <v>763</v>
      </c>
      <c r="C261" s="13" t="s">
        <v>764</v>
      </c>
      <c r="D261" s="14" t="s">
        <v>765</v>
      </c>
      <c r="E261" s="13" t="s">
        <v>766</v>
      </c>
      <c r="F261" s="11" t="s">
        <v>770</v>
      </c>
      <c r="G261" s="13" t="s">
        <v>771</v>
      </c>
      <c r="H261" s="13" t="s">
        <v>41</v>
      </c>
      <c r="I261" s="16">
        <v>45664</v>
      </c>
      <c r="J261" s="16" t="s">
        <v>42</v>
      </c>
      <c r="K261" s="17">
        <v>91.372500000000002</v>
      </c>
      <c r="L261" s="17">
        <v>0</v>
      </c>
      <c r="M261" s="17">
        <v>91.372500000000002</v>
      </c>
      <c r="N261" s="17">
        <v>14.362500000000001</v>
      </c>
      <c r="O261" s="17">
        <v>0</v>
      </c>
      <c r="P261" s="17">
        <v>0</v>
      </c>
      <c r="Q261" s="17">
        <v>14.362500000000001</v>
      </c>
      <c r="R261" s="17">
        <v>20.326000000000001</v>
      </c>
      <c r="S261" s="17">
        <v>0</v>
      </c>
      <c r="T261" s="17">
        <v>20.326000000000001</v>
      </c>
      <c r="U261" s="17">
        <v>27.329000000000001</v>
      </c>
      <c r="V261" s="17">
        <v>0</v>
      </c>
      <c r="W261" s="17">
        <v>27.329000000000001</v>
      </c>
      <c r="X261" s="17">
        <v>15.28</v>
      </c>
      <c r="Y261" s="17">
        <v>0</v>
      </c>
      <c r="Z261" s="17">
        <v>15.28</v>
      </c>
      <c r="AA261" s="17">
        <v>14.074999999999999</v>
      </c>
      <c r="AB261" s="17">
        <v>0</v>
      </c>
      <c r="AC261" s="18">
        <v>14.074999999999999</v>
      </c>
    </row>
    <row r="262" spans="1:29" ht="116.25">
      <c r="A262" s="11">
        <v>259</v>
      </c>
      <c r="B262" s="12" t="s">
        <v>688</v>
      </c>
      <c r="C262" s="13" t="s">
        <v>689</v>
      </c>
      <c r="D262" s="14" t="s">
        <v>772</v>
      </c>
      <c r="E262" s="13" t="s">
        <v>773</v>
      </c>
      <c r="F262" s="15" t="s">
        <v>774</v>
      </c>
      <c r="G262" s="13" t="s">
        <v>775</v>
      </c>
      <c r="H262" s="13" t="s">
        <v>41</v>
      </c>
      <c r="I262" s="16">
        <v>45664</v>
      </c>
      <c r="J262" s="16" t="s">
        <v>42</v>
      </c>
      <c r="K262" s="17">
        <v>47</v>
      </c>
      <c r="L262" s="17">
        <v>0</v>
      </c>
      <c r="M262" s="17">
        <v>47</v>
      </c>
      <c r="N262" s="17">
        <v>7.8000000000000007</v>
      </c>
      <c r="O262" s="17">
        <v>0</v>
      </c>
      <c r="P262" s="17">
        <v>0</v>
      </c>
      <c r="Q262" s="17">
        <v>7.8000000000000007</v>
      </c>
      <c r="R262" s="17">
        <v>8.1000000000000014</v>
      </c>
      <c r="S262" s="17">
        <v>0</v>
      </c>
      <c r="T262" s="17">
        <v>8.1000000000000014</v>
      </c>
      <c r="U262" s="17">
        <v>9.8000000000000007</v>
      </c>
      <c r="V262" s="17">
        <v>0</v>
      </c>
      <c r="W262" s="17">
        <v>9.8000000000000007</v>
      </c>
      <c r="X262" s="17">
        <v>10.5</v>
      </c>
      <c r="Y262" s="17">
        <v>0</v>
      </c>
      <c r="Z262" s="17">
        <v>10.5</v>
      </c>
      <c r="AA262" s="17">
        <v>11.400000000000002</v>
      </c>
      <c r="AB262" s="17">
        <v>0</v>
      </c>
      <c r="AC262" s="18">
        <v>11.400000000000002</v>
      </c>
    </row>
    <row r="263" spans="1:29" ht="93">
      <c r="A263" s="11">
        <v>260</v>
      </c>
      <c r="B263" s="12" t="s">
        <v>688</v>
      </c>
      <c r="C263" s="13" t="s">
        <v>689</v>
      </c>
      <c r="D263" s="14" t="s">
        <v>776</v>
      </c>
      <c r="E263" s="13" t="s">
        <v>777</v>
      </c>
      <c r="F263" s="11" t="s">
        <v>778</v>
      </c>
      <c r="G263" s="13" t="s">
        <v>779</v>
      </c>
      <c r="H263" s="13" t="s">
        <v>41</v>
      </c>
      <c r="I263" s="16">
        <v>45664</v>
      </c>
      <c r="J263" s="16" t="s">
        <v>42</v>
      </c>
      <c r="K263" s="17">
        <v>358</v>
      </c>
      <c r="L263" s="17">
        <v>0</v>
      </c>
      <c r="M263" s="17">
        <v>358</v>
      </c>
      <c r="N263" s="17">
        <v>59.7</v>
      </c>
      <c r="O263" s="17">
        <v>0</v>
      </c>
      <c r="P263" s="17">
        <v>0</v>
      </c>
      <c r="Q263" s="17">
        <v>59.7</v>
      </c>
      <c r="R263" s="17">
        <v>59.7</v>
      </c>
      <c r="S263" s="17">
        <v>0</v>
      </c>
      <c r="T263" s="17">
        <v>59.7</v>
      </c>
      <c r="U263" s="17">
        <v>59.7</v>
      </c>
      <c r="V263" s="17">
        <v>0</v>
      </c>
      <c r="W263" s="17">
        <v>59.7</v>
      </c>
      <c r="X263" s="17">
        <v>59.7</v>
      </c>
      <c r="Y263" s="17">
        <v>0</v>
      </c>
      <c r="Z263" s="17">
        <v>59.7</v>
      </c>
      <c r="AA263" s="17">
        <v>59.7</v>
      </c>
      <c r="AB263" s="17">
        <v>0</v>
      </c>
      <c r="AC263" s="18">
        <v>59.7</v>
      </c>
    </row>
    <row r="264" spans="1:29" ht="93">
      <c r="A264" s="11">
        <v>261</v>
      </c>
      <c r="B264" s="12" t="s">
        <v>688</v>
      </c>
      <c r="C264" s="13" t="s">
        <v>689</v>
      </c>
      <c r="D264" s="14" t="s">
        <v>780</v>
      </c>
      <c r="E264" s="13" t="s">
        <v>781</v>
      </c>
      <c r="F264" s="11" t="s">
        <v>782</v>
      </c>
      <c r="G264" s="13" t="s">
        <v>783</v>
      </c>
      <c r="H264" s="13" t="s">
        <v>41</v>
      </c>
      <c r="I264" s="16">
        <v>45664</v>
      </c>
      <c r="J264" s="16" t="s">
        <v>42</v>
      </c>
      <c r="K264" s="17">
        <v>3124</v>
      </c>
      <c r="L264" s="17">
        <v>0</v>
      </c>
      <c r="M264" s="17">
        <v>3124</v>
      </c>
      <c r="N264" s="17">
        <v>703</v>
      </c>
      <c r="O264" s="17">
        <v>0</v>
      </c>
      <c r="P264" s="17">
        <v>0</v>
      </c>
      <c r="Q264" s="17">
        <v>703</v>
      </c>
      <c r="R264" s="17">
        <v>577</v>
      </c>
      <c r="S264" s="17">
        <v>0</v>
      </c>
      <c r="T264" s="17">
        <v>577</v>
      </c>
      <c r="U264" s="17">
        <v>552</v>
      </c>
      <c r="V264" s="17">
        <v>0</v>
      </c>
      <c r="W264" s="17">
        <v>552</v>
      </c>
      <c r="X264" s="17">
        <v>756</v>
      </c>
      <c r="Y264" s="17">
        <v>0</v>
      </c>
      <c r="Z264" s="17">
        <v>756</v>
      </c>
      <c r="AA264" s="17">
        <v>535</v>
      </c>
      <c r="AB264" s="17">
        <v>0</v>
      </c>
      <c r="AC264" s="18">
        <v>535</v>
      </c>
    </row>
    <row r="265" spans="1:29" ht="93">
      <c r="A265" s="11">
        <v>262</v>
      </c>
      <c r="B265" s="12" t="s">
        <v>688</v>
      </c>
      <c r="C265" s="13" t="s">
        <v>689</v>
      </c>
      <c r="D265" s="14" t="s">
        <v>780</v>
      </c>
      <c r="E265" s="13" t="s">
        <v>781</v>
      </c>
      <c r="F265" s="11" t="s">
        <v>784</v>
      </c>
      <c r="G265" s="13" t="s">
        <v>785</v>
      </c>
      <c r="H265" s="13" t="s">
        <v>45</v>
      </c>
      <c r="I265" s="16">
        <v>40360</v>
      </c>
      <c r="J265" s="16" t="s">
        <v>98</v>
      </c>
      <c r="K265" s="17">
        <v>2808</v>
      </c>
      <c r="L265" s="17">
        <v>0</v>
      </c>
      <c r="M265" s="17">
        <v>2808</v>
      </c>
      <c r="N265" s="17">
        <v>47.9</v>
      </c>
      <c r="O265" s="17">
        <v>0</v>
      </c>
      <c r="P265" s="17">
        <v>0</v>
      </c>
      <c r="Q265" s="17">
        <v>47.9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  <c r="W265" s="17">
        <v>0</v>
      </c>
      <c r="X265" s="17">
        <v>0</v>
      </c>
      <c r="Y265" s="17">
        <v>0</v>
      </c>
      <c r="Z265" s="17">
        <v>0</v>
      </c>
      <c r="AA265" s="17">
        <v>0</v>
      </c>
      <c r="AB265" s="17">
        <v>0</v>
      </c>
      <c r="AC265" s="18">
        <v>0</v>
      </c>
    </row>
    <row r="266" spans="1:29" ht="93">
      <c r="A266" s="11">
        <v>263</v>
      </c>
      <c r="B266" s="12" t="s">
        <v>688</v>
      </c>
      <c r="C266" s="13" t="s">
        <v>689</v>
      </c>
      <c r="D266" s="14" t="s">
        <v>786</v>
      </c>
      <c r="E266" s="13" t="s">
        <v>787</v>
      </c>
      <c r="F266" s="11" t="s">
        <v>788</v>
      </c>
      <c r="G266" s="13" t="s">
        <v>789</v>
      </c>
      <c r="H266" s="13" t="s">
        <v>45</v>
      </c>
      <c r="I266" s="16">
        <v>42917</v>
      </c>
      <c r="J266" s="16">
        <v>46203</v>
      </c>
      <c r="K266" s="17">
        <v>48.344786999999997</v>
      </c>
      <c r="L266" s="17">
        <v>0</v>
      </c>
      <c r="M266" s="17">
        <v>48.344786999999997</v>
      </c>
      <c r="N266" s="17">
        <v>4.2144999990000001</v>
      </c>
      <c r="O266" s="17">
        <v>0</v>
      </c>
      <c r="P266" s="17">
        <v>0</v>
      </c>
      <c r="Q266" s="17">
        <v>4.2144999990000001</v>
      </c>
      <c r="R266" s="17">
        <v>0</v>
      </c>
      <c r="S266" s="17">
        <v>0</v>
      </c>
      <c r="T266" s="17">
        <v>0</v>
      </c>
      <c r="U266" s="17">
        <v>0</v>
      </c>
      <c r="V266" s="17">
        <v>0</v>
      </c>
      <c r="W266" s="17">
        <v>0</v>
      </c>
      <c r="X266" s="17">
        <v>0</v>
      </c>
      <c r="Y266" s="17">
        <v>0</v>
      </c>
      <c r="Z266" s="17">
        <v>0</v>
      </c>
      <c r="AA266" s="17">
        <v>0</v>
      </c>
      <c r="AB266" s="17">
        <v>0</v>
      </c>
      <c r="AC266" s="18">
        <v>0</v>
      </c>
    </row>
    <row r="267" spans="1:29" ht="93">
      <c r="A267" s="11">
        <v>264</v>
      </c>
      <c r="B267" s="12" t="s">
        <v>688</v>
      </c>
      <c r="C267" s="13" t="s">
        <v>689</v>
      </c>
      <c r="D267" s="14" t="s">
        <v>786</v>
      </c>
      <c r="E267" s="13" t="s">
        <v>787</v>
      </c>
      <c r="F267" s="11" t="s">
        <v>790</v>
      </c>
      <c r="G267" s="13" t="s">
        <v>791</v>
      </c>
      <c r="H267" s="13" t="s">
        <v>41</v>
      </c>
      <c r="I267" s="16">
        <v>45664</v>
      </c>
      <c r="J267" s="16" t="s">
        <v>42</v>
      </c>
      <c r="K267" s="17">
        <v>27.859425000000002</v>
      </c>
      <c r="L267" s="17">
        <v>0</v>
      </c>
      <c r="M267" s="17">
        <v>27.859425000000002</v>
      </c>
      <c r="N267" s="17">
        <v>7.0670650000000004</v>
      </c>
      <c r="O267" s="17">
        <v>0</v>
      </c>
      <c r="P267" s="17">
        <v>0</v>
      </c>
      <c r="Q267" s="17">
        <v>7.0670650000000004</v>
      </c>
      <c r="R267" s="17">
        <v>7.7724019999999996</v>
      </c>
      <c r="S267" s="17">
        <v>0</v>
      </c>
      <c r="T267" s="17">
        <v>7.7724019999999996</v>
      </c>
      <c r="U267" s="17">
        <v>5.750178</v>
      </c>
      <c r="V267" s="17">
        <v>0</v>
      </c>
      <c r="W267" s="17">
        <v>5.750178</v>
      </c>
      <c r="X267" s="17">
        <v>4.4576880000000001</v>
      </c>
      <c r="Y267" s="17">
        <v>0</v>
      </c>
      <c r="Z267" s="17">
        <v>4.4576880000000001</v>
      </c>
      <c r="AA267" s="17">
        <v>2.8120919999999998</v>
      </c>
      <c r="AB267" s="17">
        <v>0</v>
      </c>
      <c r="AC267" s="18">
        <v>2.8120919999999998</v>
      </c>
    </row>
    <row r="268" spans="1:29" ht="93">
      <c r="A268" s="11">
        <v>265</v>
      </c>
      <c r="B268" s="12" t="s">
        <v>688</v>
      </c>
      <c r="C268" s="13" t="s">
        <v>689</v>
      </c>
      <c r="D268" s="14" t="s">
        <v>786</v>
      </c>
      <c r="E268" s="13" t="s">
        <v>787</v>
      </c>
      <c r="F268" s="15" t="s">
        <v>792</v>
      </c>
      <c r="G268" s="13" t="s">
        <v>793</v>
      </c>
      <c r="H268" s="13" t="s">
        <v>45</v>
      </c>
      <c r="I268" s="16">
        <v>45474</v>
      </c>
      <c r="J268" s="16">
        <v>47299</v>
      </c>
      <c r="K268" s="17">
        <v>284.449138172</v>
      </c>
      <c r="L268" s="17">
        <v>0</v>
      </c>
      <c r="M268" s="17">
        <v>284.449138172</v>
      </c>
      <c r="N268" s="17">
        <v>21.528376944000001</v>
      </c>
      <c r="O268" s="17">
        <v>0</v>
      </c>
      <c r="P268" s="17">
        <v>0</v>
      </c>
      <c r="Q268" s="17">
        <v>21.528376944000001</v>
      </c>
      <c r="R268" s="17">
        <v>65.802490422999995</v>
      </c>
      <c r="S268" s="17">
        <v>0</v>
      </c>
      <c r="T268" s="17">
        <v>65.802490422999995</v>
      </c>
      <c r="U268" s="17">
        <v>42.250998926999998</v>
      </c>
      <c r="V268" s="17">
        <v>0</v>
      </c>
      <c r="W268" s="17">
        <v>42.250998926999998</v>
      </c>
      <c r="X268" s="17">
        <v>24.387293522</v>
      </c>
      <c r="Y268" s="17">
        <v>0</v>
      </c>
      <c r="Z268" s="17">
        <v>24.387293522</v>
      </c>
      <c r="AA268" s="17">
        <v>0</v>
      </c>
      <c r="AB268" s="17">
        <v>0</v>
      </c>
      <c r="AC268" s="18">
        <v>0</v>
      </c>
    </row>
    <row r="269" spans="1:29" ht="116.25">
      <c r="A269" s="11">
        <v>266</v>
      </c>
      <c r="B269" s="12" t="s">
        <v>688</v>
      </c>
      <c r="C269" s="13" t="s">
        <v>689</v>
      </c>
      <c r="D269" s="14" t="s">
        <v>794</v>
      </c>
      <c r="E269" s="13" t="s">
        <v>795</v>
      </c>
      <c r="F269" s="11" t="s">
        <v>796</v>
      </c>
      <c r="G269" s="13" t="s">
        <v>797</v>
      </c>
      <c r="H269" s="13" t="s">
        <v>41</v>
      </c>
      <c r="I269" s="16">
        <v>45664</v>
      </c>
      <c r="J269" s="16" t="s">
        <v>42</v>
      </c>
      <c r="K269" s="17">
        <v>10.1</v>
      </c>
      <c r="L269" s="17">
        <v>0</v>
      </c>
      <c r="M269" s="17">
        <v>10.1</v>
      </c>
      <c r="N269" s="17">
        <v>1.3</v>
      </c>
      <c r="O269" s="17">
        <v>0</v>
      </c>
      <c r="P269" s="17">
        <v>0</v>
      </c>
      <c r="Q269" s="17">
        <v>1.3</v>
      </c>
      <c r="R269" s="17">
        <v>1.9</v>
      </c>
      <c r="S269" s="17">
        <v>0</v>
      </c>
      <c r="T269" s="17">
        <v>1.9</v>
      </c>
      <c r="U269" s="17">
        <v>2</v>
      </c>
      <c r="V269" s="17">
        <v>0</v>
      </c>
      <c r="W269" s="17">
        <v>2</v>
      </c>
      <c r="X269" s="17">
        <v>2.5</v>
      </c>
      <c r="Y269" s="17">
        <v>0</v>
      </c>
      <c r="Z269" s="17">
        <v>2.5</v>
      </c>
      <c r="AA269" s="17">
        <v>2.4</v>
      </c>
      <c r="AB269" s="17">
        <v>0</v>
      </c>
      <c r="AC269" s="18">
        <v>2.4</v>
      </c>
    </row>
    <row r="270" spans="1:29" ht="93">
      <c r="A270" s="11">
        <v>267</v>
      </c>
      <c r="B270" s="12" t="s">
        <v>688</v>
      </c>
      <c r="C270" s="13" t="s">
        <v>689</v>
      </c>
      <c r="D270" s="14" t="s">
        <v>798</v>
      </c>
      <c r="E270" s="13" t="s">
        <v>799</v>
      </c>
      <c r="F270" s="11" t="s">
        <v>800</v>
      </c>
      <c r="G270" s="13" t="s">
        <v>801</v>
      </c>
      <c r="H270" s="13" t="s">
        <v>41</v>
      </c>
      <c r="I270" s="16">
        <v>45664</v>
      </c>
      <c r="J270" s="16" t="s">
        <v>42</v>
      </c>
      <c r="K270" s="17">
        <v>512.71955200000002</v>
      </c>
      <c r="L270" s="17">
        <v>0</v>
      </c>
      <c r="M270" s="17">
        <v>512.71955200000002</v>
      </c>
      <c r="N270" s="17">
        <v>80.900153000000003</v>
      </c>
      <c r="O270" s="17">
        <v>0</v>
      </c>
      <c r="P270" s="17">
        <v>0</v>
      </c>
      <c r="Q270" s="17">
        <v>80.900153000000003</v>
      </c>
      <c r="R270" s="17">
        <v>159.692082</v>
      </c>
      <c r="S270" s="17">
        <v>0</v>
      </c>
      <c r="T270" s="17">
        <v>159.692082</v>
      </c>
      <c r="U270" s="17">
        <v>100.613561</v>
      </c>
      <c r="V270" s="17">
        <v>0</v>
      </c>
      <c r="W270" s="17">
        <v>100.613561</v>
      </c>
      <c r="X270" s="17">
        <v>86.644409999999993</v>
      </c>
      <c r="Y270" s="17">
        <v>0</v>
      </c>
      <c r="Z270" s="17">
        <v>86.644409999999993</v>
      </c>
      <c r="AA270" s="17">
        <v>84.869315999999998</v>
      </c>
      <c r="AB270" s="17">
        <v>0</v>
      </c>
      <c r="AC270" s="18">
        <v>84.869315999999998</v>
      </c>
    </row>
    <row r="271" spans="1:29" ht="116.25">
      <c r="A271" s="11">
        <v>268</v>
      </c>
      <c r="B271" s="12" t="s">
        <v>688</v>
      </c>
      <c r="C271" s="13" t="s">
        <v>689</v>
      </c>
      <c r="D271" s="14" t="s">
        <v>798</v>
      </c>
      <c r="E271" s="13" t="s">
        <v>799</v>
      </c>
      <c r="F271" s="11" t="s">
        <v>802</v>
      </c>
      <c r="G271" s="13" t="s">
        <v>803</v>
      </c>
      <c r="H271" s="13" t="s">
        <v>45</v>
      </c>
      <c r="I271" s="16">
        <v>44933</v>
      </c>
      <c r="J271" s="16">
        <v>46934</v>
      </c>
      <c r="K271" s="17">
        <v>123.919241668</v>
      </c>
      <c r="L271" s="17">
        <v>0</v>
      </c>
      <c r="M271" s="17">
        <v>123.919241668</v>
      </c>
      <c r="N271" s="17">
        <v>51.237203729999997</v>
      </c>
      <c r="O271" s="17">
        <v>0</v>
      </c>
      <c r="P271" s="17">
        <v>0</v>
      </c>
      <c r="Q271" s="17">
        <v>51.237203729999997</v>
      </c>
      <c r="R271" s="17">
        <v>12.630291226000001</v>
      </c>
      <c r="S271" s="17">
        <v>0</v>
      </c>
      <c r="T271" s="17">
        <v>12.630291226000001</v>
      </c>
      <c r="U271" s="17">
        <v>10.333874638999999</v>
      </c>
      <c r="V271" s="17">
        <v>0</v>
      </c>
      <c r="W271" s="17">
        <v>10.333874638999999</v>
      </c>
      <c r="X271" s="17">
        <v>0</v>
      </c>
      <c r="Y271" s="17">
        <v>0</v>
      </c>
      <c r="Z271" s="17">
        <v>0</v>
      </c>
      <c r="AA271" s="17">
        <v>0</v>
      </c>
      <c r="AB271" s="17">
        <v>0</v>
      </c>
      <c r="AC271" s="18">
        <v>0</v>
      </c>
    </row>
    <row r="272" spans="1:29" ht="93">
      <c r="A272" s="11">
        <v>269</v>
      </c>
      <c r="B272" s="12" t="s">
        <v>688</v>
      </c>
      <c r="C272" s="13" t="s">
        <v>689</v>
      </c>
      <c r="D272" s="14" t="s">
        <v>804</v>
      </c>
      <c r="E272" s="13" t="s">
        <v>805</v>
      </c>
      <c r="F272" s="11" t="s">
        <v>806</v>
      </c>
      <c r="G272" s="13" t="s">
        <v>807</v>
      </c>
      <c r="H272" s="13" t="s">
        <v>41</v>
      </c>
      <c r="I272" s="16">
        <v>45664</v>
      </c>
      <c r="J272" s="16" t="s">
        <v>42</v>
      </c>
      <c r="K272" s="17">
        <v>28.3</v>
      </c>
      <c r="L272" s="17">
        <v>0</v>
      </c>
      <c r="M272" s="17">
        <v>28.3</v>
      </c>
      <c r="N272" s="17">
        <v>5.2</v>
      </c>
      <c r="O272" s="17">
        <v>0</v>
      </c>
      <c r="P272" s="17">
        <v>0</v>
      </c>
      <c r="Q272" s="17">
        <v>5.2</v>
      </c>
      <c r="R272" s="17">
        <v>5.4</v>
      </c>
      <c r="S272" s="17">
        <v>0</v>
      </c>
      <c r="T272" s="17">
        <v>5.4</v>
      </c>
      <c r="U272" s="17">
        <v>5.5</v>
      </c>
      <c r="V272" s="17">
        <v>0</v>
      </c>
      <c r="W272" s="17">
        <v>5.5</v>
      </c>
      <c r="X272" s="17">
        <v>5.7</v>
      </c>
      <c r="Y272" s="17">
        <v>0</v>
      </c>
      <c r="Z272" s="17">
        <v>5.7</v>
      </c>
      <c r="AA272" s="17">
        <v>6.5</v>
      </c>
      <c r="AB272" s="17">
        <v>0</v>
      </c>
      <c r="AC272" s="18">
        <v>6.5</v>
      </c>
    </row>
    <row r="273" spans="1:29" ht="93">
      <c r="A273" s="11">
        <v>270</v>
      </c>
      <c r="B273" s="12" t="s">
        <v>763</v>
      </c>
      <c r="C273" s="13" t="s">
        <v>764</v>
      </c>
      <c r="D273" s="14" t="s">
        <v>808</v>
      </c>
      <c r="E273" s="13" t="s">
        <v>809</v>
      </c>
      <c r="F273" s="11" t="s">
        <v>810</v>
      </c>
      <c r="G273" s="13" t="s">
        <v>811</v>
      </c>
      <c r="H273" s="13" t="s">
        <v>41</v>
      </c>
      <c r="I273" s="16">
        <v>45664</v>
      </c>
      <c r="J273" s="16" t="s">
        <v>42</v>
      </c>
      <c r="K273" s="17">
        <v>27.356000000000002</v>
      </c>
      <c r="L273" s="17">
        <v>0</v>
      </c>
      <c r="M273" s="17">
        <v>27.356000000000002</v>
      </c>
      <c r="N273" s="17">
        <v>4.05</v>
      </c>
      <c r="O273" s="17">
        <v>0</v>
      </c>
      <c r="P273" s="17">
        <v>0</v>
      </c>
      <c r="Q273" s="17">
        <v>4.05</v>
      </c>
      <c r="R273" s="17">
        <v>4.6580000000000004</v>
      </c>
      <c r="S273" s="17">
        <v>0</v>
      </c>
      <c r="T273" s="17">
        <v>4.6580000000000004</v>
      </c>
      <c r="U273" s="17">
        <v>5.1230000000000002</v>
      </c>
      <c r="V273" s="17">
        <v>0</v>
      </c>
      <c r="W273" s="17">
        <v>5.1230000000000002</v>
      </c>
      <c r="X273" s="17">
        <v>6.1479999999999997</v>
      </c>
      <c r="Y273" s="17">
        <v>0</v>
      </c>
      <c r="Z273" s="17">
        <v>6.1479999999999997</v>
      </c>
      <c r="AA273" s="17">
        <v>7.3769999999999998</v>
      </c>
      <c r="AB273" s="17">
        <v>0</v>
      </c>
      <c r="AC273" s="18">
        <v>7.3769999999999998</v>
      </c>
    </row>
    <row r="274" spans="1:29" ht="93">
      <c r="A274" s="11">
        <v>271</v>
      </c>
      <c r="B274" s="12" t="s">
        <v>688</v>
      </c>
      <c r="C274" s="13" t="s">
        <v>689</v>
      </c>
      <c r="D274" s="14" t="s">
        <v>812</v>
      </c>
      <c r="E274" s="13" t="s">
        <v>813</v>
      </c>
      <c r="F274" s="15" t="s">
        <v>814</v>
      </c>
      <c r="G274" s="13" t="s">
        <v>815</v>
      </c>
      <c r="H274" s="13" t="s">
        <v>41</v>
      </c>
      <c r="I274" s="16">
        <v>45664</v>
      </c>
      <c r="J274" s="16" t="s">
        <v>42</v>
      </c>
      <c r="K274" s="17">
        <v>8.5</v>
      </c>
      <c r="L274" s="17">
        <v>0</v>
      </c>
      <c r="M274" s="17">
        <v>8.5</v>
      </c>
      <c r="N274" s="17">
        <v>3.4</v>
      </c>
      <c r="O274" s="17">
        <v>0</v>
      </c>
      <c r="P274" s="17">
        <v>0</v>
      </c>
      <c r="Q274" s="17">
        <v>3.4</v>
      </c>
      <c r="R274" s="17">
        <v>2.9</v>
      </c>
      <c r="S274" s="17">
        <v>0</v>
      </c>
      <c r="T274" s="17">
        <v>2.9</v>
      </c>
      <c r="U274" s="17">
        <v>1.1000000000000001</v>
      </c>
      <c r="V274" s="17">
        <v>0</v>
      </c>
      <c r="W274" s="17">
        <v>1.1000000000000001</v>
      </c>
      <c r="X274" s="17">
        <v>1.2</v>
      </c>
      <c r="Y274" s="17">
        <v>0</v>
      </c>
      <c r="Z274" s="17">
        <v>1.2</v>
      </c>
      <c r="AA274" s="17">
        <v>5.0000000000000001E-3</v>
      </c>
      <c r="AB274" s="17">
        <v>0</v>
      </c>
      <c r="AC274" s="18">
        <v>5.0000000000000001E-3</v>
      </c>
    </row>
    <row r="275" spans="1:29" ht="93">
      <c r="A275" s="11">
        <v>272</v>
      </c>
      <c r="B275" s="12" t="s">
        <v>688</v>
      </c>
      <c r="C275" s="13" t="s">
        <v>689</v>
      </c>
      <c r="D275" s="14" t="s">
        <v>816</v>
      </c>
      <c r="E275" s="13" t="s">
        <v>817</v>
      </c>
      <c r="F275" s="11" t="s">
        <v>818</v>
      </c>
      <c r="G275" s="13" t="s">
        <v>819</v>
      </c>
      <c r="H275" s="13" t="s">
        <v>41</v>
      </c>
      <c r="I275" s="16">
        <v>45664</v>
      </c>
      <c r="J275" s="16" t="s">
        <v>42</v>
      </c>
      <c r="K275" s="17">
        <v>59.1</v>
      </c>
      <c r="L275" s="17">
        <v>0</v>
      </c>
      <c r="M275" s="17">
        <v>59.1</v>
      </c>
      <c r="N275" s="17">
        <v>18</v>
      </c>
      <c r="O275" s="17">
        <v>0</v>
      </c>
      <c r="P275" s="17">
        <v>0</v>
      </c>
      <c r="Q275" s="17">
        <v>18</v>
      </c>
      <c r="R275" s="17">
        <v>11</v>
      </c>
      <c r="S275" s="17">
        <v>0</v>
      </c>
      <c r="T275" s="17">
        <v>11</v>
      </c>
      <c r="U275" s="17">
        <v>10</v>
      </c>
      <c r="V275" s="17">
        <v>0</v>
      </c>
      <c r="W275" s="17">
        <v>10</v>
      </c>
      <c r="X275" s="17">
        <v>10</v>
      </c>
      <c r="Y275" s="17">
        <v>0</v>
      </c>
      <c r="Z275" s="17">
        <v>10</v>
      </c>
      <c r="AA275" s="17">
        <v>11</v>
      </c>
      <c r="AB275" s="17">
        <v>0</v>
      </c>
      <c r="AC275" s="18">
        <v>11</v>
      </c>
    </row>
    <row r="276" spans="1:29" ht="93">
      <c r="A276" s="11">
        <v>273</v>
      </c>
      <c r="B276" s="12" t="s">
        <v>688</v>
      </c>
      <c r="C276" s="13" t="s">
        <v>689</v>
      </c>
      <c r="D276" s="14" t="s">
        <v>820</v>
      </c>
      <c r="E276" s="13" t="s">
        <v>821</v>
      </c>
      <c r="F276" s="11" t="s">
        <v>822</v>
      </c>
      <c r="G276" s="13" t="s">
        <v>823</v>
      </c>
      <c r="H276" s="13" t="s">
        <v>41</v>
      </c>
      <c r="I276" s="16">
        <v>45664</v>
      </c>
      <c r="J276" s="16" t="s">
        <v>42</v>
      </c>
      <c r="K276" s="17">
        <v>60.1</v>
      </c>
      <c r="L276" s="17">
        <v>0</v>
      </c>
      <c r="M276" s="17">
        <v>60.1</v>
      </c>
      <c r="N276" s="17">
        <v>15</v>
      </c>
      <c r="O276" s="17">
        <v>0</v>
      </c>
      <c r="P276" s="17">
        <v>0</v>
      </c>
      <c r="Q276" s="17">
        <v>15</v>
      </c>
      <c r="R276" s="17">
        <v>13</v>
      </c>
      <c r="S276" s="17">
        <v>0</v>
      </c>
      <c r="T276" s="17">
        <v>13</v>
      </c>
      <c r="U276" s="17">
        <v>11</v>
      </c>
      <c r="V276" s="17">
        <v>0</v>
      </c>
      <c r="W276" s="17">
        <v>11</v>
      </c>
      <c r="X276" s="17">
        <v>11</v>
      </c>
      <c r="Y276" s="17">
        <v>0</v>
      </c>
      <c r="Z276" s="17">
        <v>11</v>
      </c>
      <c r="AA276" s="17">
        <v>0</v>
      </c>
      <c r="AB276" s="17">
        <v>0</v>
      </c>
      <c r="AC276" s="18">
        <v>0</v>
      </c>
    </row>
    <row r="277" spans="1:29" ht="93">
      <c r="A277" s="11">
        <v>274</v>
      </c>
      <c r="B277" s="12" t="s">
        <v>688</v>
      </c>
      <c r="C277" s="13" t="s">
        <v>689</v>
      </c>
      <c r="D277" s="14" t="s">
        <v>824</v>
      </c>
      <c r="E277" s="13" t="s">
        <v>825</v>
      </c>
      <c r="F277" s="11" t="s">
        <v>826</v>
      </c>
      <c r="G277" s="13" t="s">
        <v>827</v>
      </c>
      <c r="H277" s="13" t="s">
        <v>41</v>
      </c>
      <c r="I277" s="16">
        <v>45664</v>
      </c>
      <c r="J277" s="16" t="s">
        <v>42</v>
      </c>
      <c r="K277" s="17">
        <v>2.6</v>
      </c>
      <c r="L277" s="17">
        <v>0</v>
      </c>
      <c r="M277" s="17">
        <v>2.6</v>
      </c>
      <c r="N277" s="17">
        <v>0.4</v>
      </c>
      <c r="O277" s="17">
        <v>0</v>
      </c>
      <c r="P277" s="17">
        <v>0</v>
      </c>
      <c r="Q277" s="17">
        <v>0.4</v>
      </c>
      <c r="R277" s="17">
        <v>0</v>
      </c>
      <c r="S277" s="17">
        <v>0</v>
      </c>
      <c r="T277" s="17">
        <v>0</v>
      </c>
      <c r="U277" s="17">
        <v>1.25</v>
      </c>
      <c r="V277" s="17">
        <v>0</v>
      </c>
      <c r="W277" s="17">
        <v>1.25</v>
      </c>
      <c r="X277" s="17">
        <v>0.7</v>
      </c>
      <c r="Y277" s="17">
        <v>0</v>
      </c>
      <c r="Z277" s="17">
        <v>0.7</v>
      </c>
      <c r="AA277" s="17">
        <v>0.2</v>
      </c>
      <c r="AB277" s="17">
        <v>0</v>
      </c>
      <c r="AC277" s="17">
        <v>0.2</v>
      </c>
    </row>
    <row r="278" spans="1:29" ht="93">
      <c r="A278" s="11">
        <v>275</v>
      </c>
      <c r="B278" s="12" t="s">
        <v>688</v>
      </c>
      <c r="C278" s="13" t="s">
        <v>689</v>
      </c>
      <c r="D278" s="14" t="s">
        <v>828</v>
      </c>
      <c r="E278" s="13" t="s">
        <v>829</v>
      </c>
      <c r="F278" s="11" t="s">
        <v>830</v>
      </c>
      <c r="G278" s="13" t="s">
        <v>831</v>
      </c>
      <c r="H278" s="13" t="s">
        <v>41</v>
      </c>
      <c r="I278" s="16">
        <v>45664</v>
      </c>
      <c r="J278" s="16" t="s">
        <v>42</v>
      </c>
      <c r="K278" s="17">
        <v>11</v>
      </c>
      <c r="L278" s="17">
        <v>0</v>
      </c>
      <c r="M278" s="17">
        <v>11</v>
      </c>
      <c r="N278" s="17">
        <v>1</v>
      </c>
      <c r="O278" s="17">
        <v>0</v>
      </c>
      <c r="P278" s="17">
        <v>0</v>
      </c>
      <c r="Q278" s="17">
        <v>1</v>
      </c>
      <c r="R278" s="17">
        <v>1</v>
      </c>
      <c r="S278" s="17">
        <v>0</v>
      </c>
      <c r="T278" s="17">
        <v>1</v>
      </c>
      <c r="U278" s="17">
        <v>4</v>
      </c>
      <c r="V278" s="17">
        <v>0</v>
      </c>
      <c r="W278" s="17">
        <v>4</v>
      </c>
      <c r="X278" s="17">
        <v>2</v>
      </c>
      <c r="Y278" s="17">
        <v>0</v>
      </c>
      <c r="Z278" s="17">
        <v>2</v>
      </c>
      <c r="AA278" s="17">
        <v>2</v>
      </c>
      <c r="AB278" s="17">
        <v>0</v>
      </c>
      <c r="AC278" s="18">
        <v>2</v>
      </c>
    </row>
    <row r="279" spans="1:29" ht="93">
      <c r="A279" s="11">
        <v>276</v>
      </c>
      <c r="B279" s="12" t="s">
        <v>688</v>
      </c>
      <c r="C279" s="13" t="s">
        <v>689</v>
      </c>
      <c r="D279" s="14" t="s">
        <v>832</v>
      </c>
      <c r="E279" s="13" t="s">
        <v>833</v>
      </c>
      <c r="F279" s="11" t="s">
        <v>834</v>
      </c>
      <c r="G279" s="13" t="s">
        <v>835</v>
      </c>
      <c r="H279" s="13" t="s">
        <v>41</v>
      </c>
      <c r="I279" s="16">
        <v>45664</v>
      </c>
      <c r="J279" s="16" t="s">
        <v>42</v>
      </c>
      <c r="K279" s="17">
        <v>1.8</v>
      </c>
      <c r="L279" s="17">
        <v>0</v>
      </c>
      <c r="M279" s="17">
        <v>1.8</v>
      </c>
      <c r="N279" s="17">
        <v>0</v>
      </c>
      <c r="O279" s="17">
        <v>0</v>
      </c>
      <c r="P279" s="17">
        <v>0</v>
      </c>
      <c r="Q279" s="17">
        <v>0</v>
      </c>
      <c r="R279" s="17">
        <v>1.6</v>
      </c>
      <c r="S279" s="17">
        <v>0</v>
      </c>
      <c r="T279" s="17">
        <v>1.6</v>
      </c>
      <c r="U279" s="17">
        <v>0.25</v>
      </c>
      <c r="V279" s="17">
        <v>0</v>
      </c>
      <c r="W279" s="17">
        <v>0.25</v>
      </c>
      <c r="X279" s="17">
        <v>0.15</v>
      </c>
      <c r="Y279" s="17">
        <v>0</v>
      </c>
      <c r="Z279" s="17">
        <v>0.15</v>
      </c>
      <c r="AA279" s="17">
        <v>0.45</v>
      </c>
      <c r="AB279" s="17">
        <v>0</v>
      </c>
      <c r="AC279" s="18">
        <v>0.45</v>
      </c>
    </row>
    <row r="280" spans="1:29" ht="93">
      <c r="A280" s="11">
        <v>277</v>
      </c>
      <c r="B280" s="12" t="s">
        <v>688</v>
      </c>
      <c r="C280" s="13" t="s">
        <v>689</v>
      </c>
      <c r="D280" s="14" t="s">
        <v>836</v>
      </c>
      <c r="E280" s="13" t="s">
        <v>837</v>
      </c>
      <c r="F280" s="15" t="s">
        <v>838</v>
      </c>
      <c r="G280" s="13" t="s">
        <v>839</v>
      </c>
      <c r="H280" s="13" t="s">
        <v>41</v>
      </c>
      <c r="I280" s="16">
        <v>45664</v>
      </c>
      <c r="J280" s="16" t="s">
        <v>42</v>
      </c>
      <c r="K280" s="17">
        <v>20.5</v>
      </c>
      <c r="L280" s="17">
        <v>9</v>
      </c>
      <c r="M280" s="17">
        <v>29.5</v>
      </c>
      <c r="N280" s="17">
        <v>4</v>
      </c>
      <c r="O280" s="17">
        <v>0</v>
      </c>
      <c r="P280" s="17">
        <v>0</v>
      </c>
      <c r="Q280" s="17">
        <v>4</v>
      </c>
      <c r="R280" s="17">
        <v>2</v>
      </c>
      <c r="S280" s="17">
        <v>0</v>
      </c>
      <c r="T280" s="17">
        <v>2</v>
      </c>
      <c r="U280" s="17">
        <v>2</v>
      </c>
      <c r="V280" s="17">
        <v>0</v>
      </c>
      <c r="W280" s="17">
        <v>2</v>
      </c>
      <c r="X280" s="17">
        <v>2</v>
      </c>
      <c r="Y280" s="17">
        <v>0</v>
      </c>
      <c r="Z280" s="17">
        <v>2</v>
      </c>
      <c r="AA280" s="17">
        <v>11</v>
      </c>
      <c r="AB280" s="17">
        <v>0</v>
      </c>
      <c r="AC280" s="17">
        <v>11</v>
      </c>
    </row>
    <row r="281" spans="1:29" ht="93">
      <c r="A281" s="11">
        <v>278</v>
      </c>
      <c r="B281" s="12" t="s">
        <v>688</v>
      </c>
      <c r="C281" s="13" t="s">
        <v>689</v>
      </c>
      <c r="D281" s="14" t="s">
        <v>840</v>
      </c>
      <c r="E281" s="13" t="s">
        <v>841</v>
      </c>
      <c r="F281" s="15" t="s">
        <v>842</v>
      </c>
      <c r="G281" s="13" t="s">
        <v>843</v>
      </c>
      <c r="H281" s="13" t="s">
        <v>41</v>
      </c>
      <c r="I281" s="16">
        <v>45664</v>
      </c>
      <c r="J281" s="16" t="s">
        <v>42</v>
      </c>
      <c r="K281" s="17">
        <v>47.3</v>
      </c>
      <c r="L281" s="17">
        <v>0</v>
      </c>
      <c r="M281" s="17">
        <v>47.3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7">
        <v>0</v>
      </c>
      <c r="W281" s="17">
        <v>0</v>
      </c>
      <c r="X281" s="17">
        <v>0</v>
      </c>
      <c r="Y281" s="17">
        <v>0</v>
      </c>
      <c r="Z281" s="17">
        <v>0</v>
      </c>
      <c r="AA281" s="17">
        <v>0</v>
      </c>
      <c r="AB281" s="17">
        <v>0</v>
      </c>
      <c r="AC281" s="18">
        <v>0</v>
      </c>
    </row>
    <row r="282" spans="1:29" ht="93">
      <c r="A282" s="11">
        <v>279</v>
      </c>
      <c r="B282" s="12" t="s">
        <v>688</v>
      </c>
      <c r="C282" s="13" t="s">
        <v>689</v>
      </c>
      <c r="D282" s="14" t="s">
        <v>844</v>
      </c>
      <c r="E282" s="13" t="s">
        <v>845</v>
      </c>
      <c r="F282" s="11" t="s">
        <v>846</v>
      </c>
      <c r="G282" s="13" t="s">
        <v>847</v>
      </c>
      <c r="H282" s="13" t="s">
        <v>41</v>
      </c>
      <c r="I282" s="16">
        <v>45664</v>
      </c>
      <c r="J282" s="16" t="s">
        <v>42</v>
      </c>
      <c r="K282" s="17">
        <v>85.4</v>
      </c>
      <c r="L282" s="17">
        <v>0</v>
      </c>
      <c r="M282" s="17">
        <v>85.4</v>
      </c>
      <c r="N282" s="17">
        <v>6</v>
      </c>
      <c r="O282" s="17">
        <v>0</v>
      </c>
      <c r="P282" s="17">
        <v>0</v>
      </c>
      <c r="Q282" s="17">
        <v>6</v>
      </c>
      <c r="R282" s="17">
        <v>27</v>
      </c>
      <c r="S282" s="17">
        <v>0</v>
      </c>
      <c r="T282" s="17">
        <v>27</v>
      </c>
      <c r="U282" s="17">
        <v>26</v>
      </c>
      <c r="V282" s="17">
        <v>0</v>
      </c>
      <c r="W282" s="17">
        <v>26</v>
      </c>
      <c r="X282" s="17">
        <v>0.7</v>
      </c>
      <c r="Y282" s="17">
        <v>0</v>
      </c>
      <c r="Z282" s="17">
        <v>0.7</v>
      </c>
      <c r="AA282" s="17">
        <v>26</v>
      </c>
      <c r="AB282" s="17">
        <v>0</v>
      </c>
      <c r="AC282" s="17">
        <v>26</v>
      </c>
    </row>
    <row r="283" spans="1:29" ht="93">
      <c r="A283" s="11">
        <v>280</v>
      </c>
      <c r="B283" s="12" t="s">
        <v>688</v>
      </c>
      <c r="C283" s="13" t="s">
        <v>689</v>
      </c>
      <c r="D283" s="14" t="s">
        <v>848</v>
      </c>
      <c r="E283" s="13" t="s">
        <v>849</v>
      </c>
      <c r="F283" s="11" t="s">
        <v>850</v>
      </c>
      <c r="G283" s="13" t="s">
        <v>851</v>
      </c>
      <c r="H283" s="13" t="s">
        <v>41</v>
      </c>
      <c r="I283" s="16">
        <v>45664</v>
      </c>
      <c r="J283" s="16" t="s">
        <v>42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  <c r="V283" s="17">
        <v>0</v>
      </c>
      <c r="W283" s="17">
        <v>0</v>
      </c>
      <c r="X283" s="17">
        <v>0</v>
      </c>
      <c r="Y283" s="17">
        <v>0</v>
      </c>
      <c r="Z283" s="17">
        <v>0</v>
      </c>
      <c r="AA283" s="17">
        <v>0</v>
      </c>
      <c r="AB283" s="17">
        <v>0</v>
      </c>
      <c r="AC283" s="18">
        <v>0</v>
      </c>
    </row>
    <row r="284" spans="1:29" ht="93">
      <c r="A284" s="11">
        <v>281</v>
      </c>
      <c r="B284" s="12" t="s">
        <v>688</v>
      </c>
      <c r="C284" s="13" t="s">
        <v>689</v>
      </c>
      <c r="D284" s="14" t="s">
        <v>852</v>
      </c>
      <c r="E284" s="13" t="s">
        <v>853</v>
      </c>
      <c r="F284" s="11" t="s">
        <v>854</v>
      </c>
      <c r="G284" s="13" t="s">
        <v>855</v>
      </c>
      <c r="H284" s="13" t="s">
        <v>41</v>
      </c>
      <c r="I284" s="16">
        <v>45664</v>
      </c>
      <c r="J284" s="16" t="s">
        <v>42</v>
      </c>
      <c r="K284" s="17">
        <v>26.1</v>
      </c>
      <c r="L284" s="17">
        <v>0</v>
      </c>
      <c r="M284" s="17">
        <v>26.1</v>
      </c>
      <c r="N284" s="17">
        <v>5.4</v>
      </c>
      <c r="O284" s="17">
        <v>0</v>
      </c>
      <c r="P284" s="17">
        <v>0</v>
      </c>
      <c r="Q284" s="17">
        <v>5.4</v>
      </c>
      <c r="R284" s="17">
        <v>5.2</v>
      </c>
      <c r="S284" s="17">
        <v>0</v>
      </c>
      <c r="T284" s="17">
        <v>5.2</v>
      </c>
      <c r="U284" s="17">
        <v>5.4</v>
      </c>
      <c r="V284" s="17">
        <v>0</v>
      </c>
      <c r="W284" s="17">
        <v>5.4</v>
      </c>
      <c r="X284" s="17">
        <v>5</v>
      </c>
      <c r="Y284" s="17">
        <v>0</v>
      </c>
      <c r="Z284" s="17">
        <v>5</v>
      </c>
      <c r="AA284" s="17">
        <v>5.0999999999999996</v>
      </c>
      <c r="AB284" s="17">
        <v>0</v>
      </c>
      <c r="AC284" s="18">
        <v>5.0999999999999996</v>
      </c>
    </row>
    <row r="285" spans="1:29" ht="93">
      <c r="A285" s="11">
        <v>282</v>
      </c>
      <c r="B285" s="12" t="s">
        <v>688</v>
      </c>
      <c r="C285" s="13" t="s">
        <v>689</v>
      </c>
      <c r="D285" s="14" t="s">
        <v>856</v>
      </c>
      <c r="E285" s="13" t="s">
        <v>857</v>
      </c>
      <c r="F285" s="11" t="s">
        <v>858</v>
      </c>
      <c r="G285" s="13" t="s">
        <v>859</v>
      </c>
      <c r="H285" s="13" t="s">
        <v>41</v>
      </c>
      <c r="I285" s="16">
        <v>45664</v>
      </c>
      <c r="J285" s="16" t="s">
        <v>42</v>
      </c>
      <c r="K285" s="17">
        <v>16</v>
      </c>
      <c r="L285" s="17">
        <v>0</v>
      </c>
      <c r="M285" s="17">
        <v>16</v>
      </c>
      <c r="N285" s="17">
        <v>8</v>
      </c>
      <c r="O285" s="17">
        <v>0</v>
      </c>
      <c r="P285" s="17">
        <v>0</v>
      </c>
      <c r="Q285" s="17">
        <v>8</v>
      </c>
      <c r="R285" s="17">
        <v>8</v>
      </c>
      <c r="S285" s="17">
        <v>0</v>
      </c>
      <c r="T285" s="17">
        <v>8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0</v>
      </c>
      <c r="AB285" s="17">
        <v>0</v>
      </c>
      <c r="AC285" s="18">
        <v>0</v>
      </c>
    </row>
    <row r="286" spans="1:29" ht="93">
      <c r="A286" s="11">
        <v>283</v>
      </c>
      <c r="B286" s="12" t="s">
        <v>688</v>
      </c>
      <c r="C286" s="13" t="s">
        <v>689</v>
      </c>
      <c r="D286" s="14" t="s">
        <v>860</v>
      </c>
      <c r="E286" s="13" t="s">
        <v>861</v>
      </c>
      <c r="F286" s="11" t="s">
        <v>862</v>
      </c>
      <c r="G286" s="13" t="s">
        <v>863</v>
      </c>
      <c r="H286" s="13" t="s">
        <v>41</v>
      </c>
      <c r="I286" s="16">
        <v>45664</v>
      </c>
      <c r="J286" s="16" t="s">
        <v>42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  <c r="R286" s="17">
        <v>0</v>
      </c>
      <c r="S286" s="17">
        <v>0</v>
      </c>
      <c r="T286" s="17">
        <v>0</v>
      </c>
      <c r="U286" s="17">
        <v>0</v>
      </c>
      <c r="V286" s="17">
        <v>0</v>
      </c>
      <c r="W286" s="17">
        <v>0</v>
      </c>
      <c r="X286" s="17">
        <v>0</v>
      </c>
      <c r="Y286" s="17">
        <v>0</v>
      </c>
      <c r="Z286" s="17">
        <v>0</v>
      </c>
      <c r="AA286" s="17">
        <v>0</v>
      </c>
      <c r="AB286" s="17">
        <v>0</v>
      </c>
      <c r="AC286" s="18">
        <v>0</v>
      </c>
    </row>
    <row r="287" spans="1:29" ht="93">
      <c r="A287" s="11">
        <v>284</v>
      </c>
      <c r="B287" s="12" t="s">
        <v>688</v>
      </c>
      <c r="C287" s="13" t="s">
        <v>689</v>
      </c>
      <c r="D287" s="14" t="s">
        <v>864</v>
      </c>
      <c r="E287" s="13" t="s">
        <v>865</v>
      </c>
      <c r="F287" s="11" t="s">
        <v>866</v>
      </c>
      <c r="G287" s="13" t="s">
        <v>867</v>
      </c>
      <c r="H287" s="13" t="s">
        <v>41</v>
      </c>
      <c r="I287" s="16">
        <v>45664</v>
      </c>
      <c r="J287" s="16" t="s">
        <v>42</v>
      </c>
      <c r="K287" s="17">
        <v>10.5</v>
      </c>
      <c r="L287" s="17">
        <v>0</v>
      </c>
      <c r="M287" s="17">
        <v>10.5</v>
      </c>
      <c r="N287" s="17">
        <v>8</v>
      </c>
      <c r="O287" s="17">
        <v>0</v>
      </c>
      <c r="P287" s="17">
        <v>0</v>
      </c>
      <c r="Q287" s="17">
        <v>8</v>
      </c>
      <c r="R287" s="17">
        <v>0.5</v>
      </c>
      <c r="S287" s="17">
        <v>0</v>
      </c>
      <c r="T287" s="17">
        <v>0.5</v>
      </c>
      <c r="U287" s="17">
        <v>0</v>
      </c>
      <c r="V287" s="17">
        <v>0</v>
      </c>
      <c r="W287" s="17">
        <v>0</v>
      </c>
      <c r="X287" s="17">
        <v>0.35</v>
      </c>
      <c r="Y287" s="17">
        <v>0</v>
      </c>
      <c r="Z287" s="17">
        <v>0.35</v>
      </c>
      <c r="AA287" s="17">
        <v>0</v>
      </c>
      <c r="AB287" s="17">
        <v>0</v>
      </c>
      <c r="AC287" s="17">
        <v>0</v>
      </c>
    </row>
    <row r="288" spans="1:29" ht="69.75">
      <c r="A288" s="11">
        <v>285</v>
      </c>
      <c r="B288" s="12" t="s">
        <v>868</v>
      </c>
      <c r="C288" s="13" t="s">
        <v>869</v>
      </c>
      <c r="D288" s="14" t="s">
        <v>870</v>
      </c>
      <c r="E288" s="13" t="s">
        <v>871</v>
      </c>
      <c r="F288" s="15" t="s">
        <v>872</v>
      </c>
      <c r="G288" s="13" t="s">
        <v>873</v>
      </c>
      <c r="H288" s="13" t="s">
        <v>66</v>
      </c>
      <c r="I288" s="16">
        <v>43282</v>
      </c>
      <c r="J288" s="35">
        <v>45870</v>
      </c>
      <c r="K288" s="17">
        <v>12</v>
      </c>
      <c r="L288" s="17">
        <v>186.5</v>
      </c>
      <c r="M288" s="17">
        <v>198.5</v>
      </c>
      <c r="N288" s="17">
        <v>1.8</v>
      </c>
      <c r="O288" s="17">
        <v>0</v>
      </c>
      <c r="P288" s="17">
        <v>83.3</v>
      </c>
      <c r="Q288" s="17">
        <v>85.1</v>
      </c>
      <c r="R288" s="17">
        <v>0</v>
      </c>
      <c r="S288" s="17">
        <v>0</v>
      </c>
      <c r="T288" s="17">
        <v>0</v>
      </c>
      <c r="U288" s="17">
        <v>0</v>
      </c>
      <c r="V288" s="17">
        <v>0</v>
      </c>
      <c r="W288" s="17">
        <v>0</v>
      </c>
      <c r="X288" s="17">
        <v>0</v>
      </c>
      <c r="Y288" s="17">
        <v>0</v>
      </c>
      <c r="Z288" s="17">
        <v>0</v>
      </c>
      <c r="AA288" s="17">
        <v>0</v>
      </c>
      <c r="AB288" s="17">
        <v>0</v>
      </c>
      <c r="AC288" s="17">
        <v>0</v>
      </c>
    </row>
    <row r="289" spans="1:29" ht="69.75">
      <c r="A289" s="11">
        <v>286</v>
      </c>
      <c r="B289" s="12" t="s">
        <v>868</v>
      </c>
      <c r="C289" s="13" t="s">
        <v>869</v>
      </c>
      <c r="D289" s="14" t="s">
        <v>870</v>
      </c>
      <c r="E289" s="13" t="s">
        <v>871</v>
      </c>
      <c r="F289" s="15" t="s">
        <v>53</v>
      </c>
      <c r="G289" s="13" t="s">
        <v>54</v>
      </c>
      <c r="H289" s="13" t="s">
        <v>45</v>
      </c>
      <c r="I289" s="16">
        <v>44568</v>
      </c>
      <c r="J289" s="16" t="s">
        <v>55</v>
      </c>
      <c r="K289" s="17">
        <v>3</v>
      </c>
      <c r="L289" s="17">
        <v>232.73</v>
      </c>
      <c r="M289" s="17">
        <v>235.73</v>
      </c>
      <c r="N289" s="17">
        <v>1.6</v>
      </c>
      <c r="O289" s="17">
        <v>0</v>
      </c>
      <c r="P289" s="17">
        <v>163.1</v>
      </c>
      <c r="Q289" s="17">
        <v>164.7</v>
      </c>
      <c r="R289" s="17">
        <v>1.8</v>
      </c>
      <c r="S289" s="17">
        <v>179.4</v>
      </c>
      <c r="T289" s="17">
        <v>181.20000000000002</v>
      </c>
      <c r="U289" s="17">
        <v>0</v>
      </c>
      <c r="V289" s="17">
        <v>0</v>
      </c>
      <c r="W289" s="17">
        <v>0</v>
      </c>
      <c r="X289" s="17">
        <v>0</v>
      </c>
      <c r="Y289" s="17">
        <v>0</v>
      </c>
      <c r="Z289" s="17">
        <v>0</v>
      </c>
      <c r="AA289" s="17">
        <v>0</v>
      </c>
      <c r="AB289" s="17">
        <v>0</v>
      </c>
      <c r="AC289" s="17">
        <v>0</v>
      </c>
    </row>
    <row r="290" spans="1:29" ht="69.75">
      <c r="A290" s="11">
        <v>287</v>
      </c>
      <c r="B290" s="12" t="s">
        <v>868</v>
      </c>
      <c r="C290" s="13" t="s">
        <v>869</v>
      </c>
      <c r="D290" s="14" t="s">
        <v>870</v>
      </c>
      <c r="E290" s="13" t="s">
        <v>871</v>
      </c>
      <c r="F290" s="11" t="s">
        <v>874</v>
      </c>
      <c r="G290" s="13" t="s">
        <v>875</v>
      </c>
      <c r="H290" s="13" t="s">
        <v>41</v>
      </c>
      <c r="I290" s="16">
        <v>45664</v>
      </c>
      <c r="J290" s="16" t="s">
        <v>42</v>
      </c>
      <c r="K290" s="17">
        <v>30</v>
      </c>
      <c r="L290" s="17">
        <v>0</v>
      </c>
      <c r="M290" s="17">
        <v>30</v>
      </c>
      <c r="N290" s="17">
        <v>6</v>
      </c>
      <c r="O290" s="17">
        <v>0</v>
      </c>
      <c r="P290" s="17">
        <v>0</v>
      </c>
      <c r="Q290" s="17">
        <v>6</v>
      </c>
      <c r="R290" s="17">
        <v>6.6</v>
      </c>
      <c r="S290" s="17">
        <v>0</v>
      </c>
      <c r="T290" s="17">
        <v>6.6</v>
      </c>
      <c r="U290" s="17">
        <v>7.3</v>
      </c>
      <c r="V290" s="17">
        <v>0</v>
      </c>
      <c r="W290" s="17">
        <v>7.3</v>
      </c>
      <c r="X290" s="17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</row>
    <row r="291" spans="1:29" ht="69.75">
      <c r="A291" s="11">
        <v>288</v>
      </c>
      <c r="B291" s="12" t="s">
        <v>868</v>
      </c>
      <c r="C291" s="13" t="s">
        <v>869</v>
      </c>
      <c r="D291" s="14" t="s">
        <v>870</v>
      </c>
      <c r="E291" s="13" t="s">
        <v>871</v>
      </c>
      <c r="F291" s="11" t="s">
        <v>876</v>
      </c>
      <c r="G291" s="13" t="s">
        <v>877</v>
      </c>
      <c r="H291" s="13" t="s">
        <v>45</v>
      </c>
      <c r="I291" s="16">
        <v>44203</v>
      </c>
      <c r="J291" s="16" t="s">
        <v>46</v>
      </c>
      <c r="K291" s="17">
        <v>10</v>
      </c>
      <c r="L291" s="17">
        <v>11.2</v>
      </c>
      <c r="M291" s="17">
        <v>21.2</v>
      </c>
      <c r="N291" s="17">
        <v>1</v>
      </c>
      <c r="O291" s="17">
        <v>0</v>
      </c>
      <c r="P291" s="17">
        <v>85.1</v>
      </c>
      <c r="Q291" s="17">
        <v>86.1</v>
      </c>
      <c r="R291" s="17">
        <v>0</v>
      </c>
      <c r="S291" s="17">
        <v>0</v>
      </c>
      <c r="T291" s="17">
        <v>0</v>
      </c>
      <c r="U291" s="17">
        <v>0</v>
      </c>
      <c r="V291" s="17">
        <v>0</v>
      </c>
      <c r="W291" s="17">
        <v>0</v>
      </c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</row>
    <row r="292" spans="1:29" ht="116.25">
      <c r="A292" s="11">
        <v>289</v>
      </c>
      <c r="B292" s="12" t="s">
        <v>878</v>
      </c>
      <c r="C292" s="13" t="s">
        <v>879</v>
      </c>
      <c r="D292" s="14" t="s">
        <v>880</v>
      </c>
      <c r="E292" s="13" t="s">
        <v>881</v>
      </c>
      <c r="F292" s="11" t="s">
        <v>882</v>
      </c>
      <c r="G292" s="13" t="s">
        <v>883</v>
      </c>
      <c r="H292" s="13" t="s">
        <v>41</v>
      </c>
      <c r="I292" s="16">
        <v>45664</v>
      </c>
      <c r="J292" s="16" t="s">
        <v>42</v>
      </c>
      <c r="K292" s="17">
        <v>30.259</v>
      </c>
      <c r="L292" s="17">
        <v>0</v>
      </c>
      <c r="M292" s="17">
        <v>30.259</v>
      </c>
      <c r="N292" s="17">
        <v>5.47</v>
      </c>
      <c r="O292" s="17">
        <v>0</v>
      </c>
      <c r="P292" s="17">
        <v>0</v>
      </c>
      <c r="Q292" s="17">
        <v>5.47</v>
      </c>
      <c r="R292" s="17">
        <v>9.5229999999999997</v>
      </c>
      <c r="S292" s="17">
        <v>0</v>
      </c>
      <c r="T292" s="17">
        <v>9.5229999999999997</v>
      </c>
      <c r="U292" s="17">
        <v>7.1379999999999999</v>
      </c>
      <c r="V292" s="17">
        <v>0</v>
      </c>
      <c r="W292" s="17">
        <v>7.1379999999999999</v>
      </c>
      <c r="X292" s="17">
        <v>6.266</v>
      </c>
      <c r="Y292" s="17">
        <v>0</v>
      </c>
      <c r="Z292" s="17">
        <v>6.266</v>
      </c>
      <c r="AA292" s="17">
        <v>3.8610000000000002</v>
      </c>
      <c r="AB292" s="17">
        <v>0</v>
      </c>
      <c r="AC292" s="17">
        <v>3.8610000000000002</v>
      </c>
    </row>
    <row r="293" spans="1:29" ht="116.25">
      <c r="A293" s="11">
        <v>290</v>
      </c>
      <c r="B293" s="12" t="s">
        <v>878</v>
      </c>
      <c r="C293" s="13" t="s">
        <v>879</v>
      </c>
      <c r="D293" s="14" t="s">
        <v>880</v>
      </c>
      <c r="E293" s="13" t="s">
        <v>881</v>
      </c>
      <c r="F293" s="15" t="s">
        <v>884</v>
      </c>
      <c r="G293" s="13" t="s">
        <v>885</v>
      </c>
      <c r="H293" s="13" t="s">
        <v>45</v>
      </c>
      <c r="I293" s="16">
        <v>45664</v>
      </c>
      <c r="J293" s="16" t="s">
        <v>42</v>
      </c>
      <c r="K293" s="17">
        <v>0</v>
      </c>
      <c r="L293" s="17">
        <v>1089</v>
      </c>
      <c r="M293" s="17">
        <v>1089</v>
      </c>
      <c r="N293" s="17">
        <v>0</v>
      </c>
      <c r="O293" s="17">
        <v>0</v>
      </c>
      <c r="P293" s="17">
        <v>193.6</v>
      </c>
      <c r="Q293" s="17">
        <v>193.6</v>
      </c>
      <c r="R293" s="17">
        <v>0</v>
      </c>
      <c r="S293" s="17">
        <v>300</v>
      </c>
      <c r="T293" s="17">
        <v>300</v>
      </c>
      <c r="U293" s="17">
        <v>0</v>
      </c>
      <c r="V293" s="17">
        <v>274.3</v>
      </c>
      <c r="W293" s="17">
        <v>274.3</v>
      </c>
      <c r="X293" s="17">
        <v>0</v>
      </c>
      <c r="Y293" s="17">
        <v>196.6</v>
      </c>
      <c r="Z293" s="17">
        <v>196.6</v>
      </c>
      <c r="AA293" s="17">
        <v>0</v>
      </c>
      <c r="AB293" s="17">
        <v>124.7</v>
      </c>
      <c r="AC293" s="17">
        <v>124.7</v>
      </c>
    </row>
    <row r="294" spans="1:29" ht="116.25">
      <c r="A294" s="11">
        <v>291</v>
      </c>
      <c r="B294" s="12" t="s">
        <v>878</v>
      </c>
      <c r="C294" s="13" t="s">
        <v>879</v>
      </c>
      <c r="D294" s="14" t="s">
        <v>880</v>
      </c>
      <c r="E294" s="13" t="s">
        <v>881</v>
      </c>
      <c r="F294" s="15" t="s">
        <v>886</v>
      </c>
      <c r="G294" s="13" t="s">
        <v>887</v>
      </c>
      <c r="H294" s="13" t="s">
        <v>45</v>
      </c>
      <c r="I294" s="16">
        <v>45664</v>
      </c>
      <c r="J294" s="16" t="s">
        <v>42</v>
      </c>
      <c r="K294" s="17">
        <v>0</v>
      </c>
      <c r="L294" s="17">
        <v>925</v>
      </c>
      <c r="M294" s="17">
        <v>925</v>
      </c>
      <c r="N294" s="17">
        <v>0</v>
      </c>
      <c r="O294" s="17">
        <v>0</v>
      </c>
      <c r="P294" s="17">
        <v>69.790000000000006</v>
      </c>
      <c r="Q294" s="17">
        <v>69.790000000000006</v>
      </c>
      <c r="R294" s="17">
        <v>0</v>
      </c>
      <c r="S294" s="17">
        <v>315.60000000000002</v>
      </c>
      <c r="T294" s="17">
        <v>315.60000000000002</v>
      </c>
      <c r="U294" s="17">
        <v>0</v>
      </c>
      <c r="V294" s="17">
        <v>354.7</v>
      </c>
      <c r="W294" s="17">
        <v>354.7</v>
      </c>
      <c r="X294" s="17">
        <v>138</v>
      </c>
      <c r="Y294" s="17">
        <v>0</v>
      </c>
      <c r="Z294" s="17">
        <v>138</v>
      </c>
      <c r="AA294" s="17">
        <v>46.9</v>
      </c>
      <c r="AB294" s="17">
        <v>0</v>
      </c>
      <c r="AC294" s="17">
        <v>46.9</v>
      </c>
    </row>
    <row r="295" spans="1:29" ht="116.25">
      <c r="A295" s="11">
        <v>292</v>
      </c>
      <c r="B295" s="12" t="s">
        <v>878</v>
      </c>
      <c r="C295" s="13" t="s">
        <v>879</v>
      </c>
      <c r="D295" s="14" t="s">
        <v>208</v>
      </c>
      <c r="E295" s="13" t="s">
        <v>209</v>
      </c>
      <c r="F295" s="11" t="s">
        <v>888</v>
      </c>
      <c r="G295" s="13" t="s">
        <v>889</v>
      </c>
      <c r="H295" s="13" t="s">
        <v>66</v>
      </c>
      <c r="I295" s="16">
        <v>43472</v>
      </c>
      <c r="J295" s="16" t="s">
        <v>46</v>
      </c>
      <c r="K295" s="17">
        <v>268.7</v>
      </c>
      <c r="L295" s="17">
        <v>0</v>
      </c>
      <c r="M295" s="17">
        <v>268.7</v>
      </c>
      <c r="N295" s="17">
        <v>83.2</v>
      </c>
      <c r="O295" s="17">
        <v>0</v>
      </c>
      <c r="P295" s="17">
        <v>0</v>
      </c>
      <c r="Q295" s="17">
        <v>83.2</v>
      </c>
      <c r="R295" s="17">
        <v>0</v>
      </c>
      <c r="S295" s="17">
        <v>0</v>
      </c>
      <c r="T295" s="17">
        <v>0</v>
      </c>
      <c r="U295" s="17">
        <v>0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17">
        <v>0</v>
      </c>
      <c r="AB295" s="17">
        <v>0</v>
      </c>
      <c r="AC295" s="17">
        <v>0</v>
      </c>
    </row>
    <row r="296" spans="1:29" ht="116.25">
      <c r="A296" s="11">
        <v>293</v>
      </c>
      <c r="B296" s="12" t="s">
        <v>878</v>
      </c>
      <c r="C296" s="13" t="s">
        <v>879</v>
      </c>
      <c r="D296" s="14" t="s">
        <v>208</v>
      </c>
      <c r="E296" s="13" t="s">
        <v>209</v>
      </c>
      <c r="F296" s="11" t="s">
        <v>890</v>
      </c>
      <c r="G296" s="13" t="s">
        <v>891</v>
      </c>
      <c r="H296" s="13" t="s">
        <v>41</v>
      </c>
      <c r="I296" s="16">
        <v>45664</v>
      </c>
      <c r="J296" s="16" t="s">
        <v>42</v>
      </c>
      <c r="K296" s="17">
        <v>78.099999999999994</v>
      </c>
      <c r="L296" s="17">
        <v>0</v>
      </c>
      <c r="M296" s="17">
        <v>78.099999999999994</v>
      </c>
      <c r="N296" s="17">
        <v>10.3</v>
      </c>
      <c r="O296" s="17">
        <v>0</v>
      </c>
      <c r="P296" s="17">
        <v>0</v>
      </c>
      <c r="Q296" s="17">
        <v>10.3</v>
      </c>
      <c r="R296" s="17">
        <v>10</v>
      </c>
      <c r="S296" s="17">
        <v>0</v>
      </c>
      <c r="T296" s="17">
        <v>10</v>
      </c>
      <c r="U296" s="17">
        <v>10.8</v>
      </c>
      <c r="V296" s="17">
        <v>0</v>
      </c>
      <c r="W296" s="17">
        <v>10.8</v>
      </c>
      <c r="X296" s="17">
        <v>10.1</v>
      </c>
      <c r="Y296" s="17">
        <v>0</v>
      </c>
      <c r="Z296" s="17">
        <v>10.1</v>
      </c>
      <c r="AA296" s="17">
        <v>36.799999999999997</v>
      </c>
      <c r="AB296" s="17">
        <v>0</v>
      </c>
      <c r="AC296" s="17">
        <v>36.799999999999997</v>
      </c>
    </row>
    <row r="297" spans="1:29" ht="116.25">
      <c r="A297" s="11">
        <v>294</v>
      </c>
      <c r="B297" s="12" t="s">
        <v>878</v>
      </c>
      <c r="C297" s="13" t="s">
        <v>879</v>
      </c>
      <c r="D297" s="14" t="s">
        <v>208</v>
      </c>
      <c r="E297" s="13" t="s">
        <v>209</v>
      </c>
      <c r="F297" s="11" t="s">
        <v>892</v>
      </c>
      <c r="G297" s="13" t="s">
        <v>893</v>
      </c>
      <c r="H297" s="13" t="s">
        <v>66</v>
      </c>
      <c r="I297" s="16">
        <v>42011</v>
      </c>
      <c r="J297" s="16" t="s">
        <v>46</v>
      </c>
      <c r="K297" s="17">
        <v>0</v>
      </c>
      <c r="L297" s="17">
        <v>1.54</v>
      </c>
      <c r="M297" s="17">
        <v>1.54</v>
      </c>
      <c r="N297" s="17">
        <v>0</v>
      </c>
      <c r="O297" s="17">
        <v>0.7</v>
      </c>
      <c r="P297" s="17">
        <v>0</v>
      </c>
      <c r="Q297" s="17">
        <v>0</v>
      </c>
      <c r="R297" s="17">
        <v>0</v>
      </c>
      <c r="S297" s="17">
        <v>0</v>
      </c>
      <c r="T297" s="17">
        <v>0</v>
      </c>
      <c r="U297" s="17">
        <v>0</v>
      </c>
      <c r="V297" s="17">
        <v>0</v>
      </c>
      <c r="W297" s="17">
        <v>0</v>
      </c>
      <c r="X297" s="17">
        <v>0</v>
      </c>
      <c r="Y297" s="17">
        <v>0</v>
      </c>
      <c r="Z297" s="17">
        <v>0</v>
      </c>
      <c r="AA297" s="17">
        <v>0</v>
      </c>
      <c r="AB297" s="17">
        <v>0</v>
      </c>
      <c r="AC297" s="17">
        <v>0</v>
      </c>
    </row>
    <row r="298" spans="1:29" ht="116.25">
      <c r="A298" s="11">
        <v>295</v>
      </c>
      <c r="B298" s="12" t="s">
        <v>878</v>
      </c>
      <c r="C298" s="13" t="s">
        <v>879</v>
      </c>
      <c r="D298" s="14" t="s">
        <v>894</v>
      </c>
      <c r="E298" s="13" t="s">
        <v>895</v>
      </c>
      <c r="F298" s="11" t="s">
        <v>896</v>
      </c>
      <c r="G298" s="13" t="s">
        <v>897</v>
      </c>
      <c r="H298" s="13" t="s">
        <v>41</v>
      </c>
      <c r="I298" s="16">
        <v>45664</v>
      </c>
      <c r="J298" s="16" t="s">
        <v>42</v>
      </c>
      <c r="K298" s="17">
        <v>17.53</v>
      </c>
      <c r="L298" s="17">
        <v>0</v>
      </c>
      <c r="M298" s="17">
        <v>17.53</v>
      </c>
      <c r="N298" s="17">
        <v>4.57</v>
      </c>
      <c r="O298" s="17">
        <v>0</v>
      </c>
      <c r="P298" s="17">
        <v>0</v>
      </c>
      <c r="Q298" s="17">
        <v>4.57</v>
      </c>
      <c r="R298" s="17">
        <v>4.66</v>
      </c>
      <c r="S298" s="17">
        <v>0</v>
      </c>
      <c r="T298" s="17">
        <v>4.66</v>
      </c>
      <c r="U298" s="17">
        <v>2.81</v>
      </c>
      <c r="V298" s="17">
        <v>0</v>
      </c>
      <c r="W298" s="17">
        <v>2.81</v>
      </c>
      <c r="X298" s="17">
        <v>2.7</v>
      </c>
      <c r="Y298" s="17">
        <v>0</v>
      </c>
      <c r="Z298" s="17">
        <v>2.7</v>
      </c>
      <c r="AA298" s="17">
        <v>2.8</v>
      </c>
      <c r="AB298" s="17">
        <v>0</v>
      </c>
      <c r="AC298" s="17">
        <v>2.8</v>
      </c>
    </row>
    <row r="299" spans="1:29" ht="116.25">
      <c r="A299" s="11">
        <v>296</v>
      </c>
      <c r="B299" s="12" t="s">
        <v>878</v>
      </c>
      <c r="C299" s="13" t="s">
        <v>879</v>
      </c>
      <c r="D299" s="14" t="s">
        <v>894</v>
      </c>
      <c r="E299" s="13" t="s">
        <v>895</v>
      </c>
      <c r="F299" s="15" t="s">
        <v>898</v>
      </c>
      <c r="G299" s="13" t="s">
        <v>899</v>
      </c>
      <c r="H299" s="13" t="s">
        <v>45</v>
      </c>
      <c r="I299" s="16">
        <v>45298</v>
      </c>
      <c r="J299" s="16" t="s">
        <v>349</v>
      </c>
      <c r="K299" s="17">
        <v>143.69999999999999</v>
      </c>
      <c r="L299" s="17">
        <v>0</v>
      </c>
      <c r="M299" s="17">
        <v>143.69999999999999</v>
      </c>
      <c r="N299" s="17">
        <v>36.1</v>
      </c>
      <c r="O299" s="17">
        <v>0</v>
      </c>
      <c r="P299" s="17">
        <v>0</v>
      </c>
      <c r="Q299" s="17">
        <v>36.1</v>
      </c>
      <c r="R299" s="17">
        <v>38</v>
      </c>
      <c r="S299" s="17">
        <v>0</v>
      </c>
      <c r="T299" s="17">
        <v>38</v>
      </c>
      <c r="U299" s="17">
        <v>28.5</v>
      </c>
      <c r="V299" s="17">
        <v>0</v>
      </c>
      <c r="W299" s="17">
        <v>28.5</v>
      </c>
      <c r="X299" s="17">
        <v>16.7</v>
      </c>
      <c r="Y299" s="17">
        <v>0</v>
      </c>
      <c r="Z299" s="17">
        <v>16.7</v>
      </c>
      <c r="AA299" s="17">
        <v>2.8</v>
      </c>
      <c r="AB299" s="17">
        <v>0</v>
      </c>
      <c r="AC299" s="17">
        <v>2.8</v>
      </c>
    </row>
    <row r="300" spans="1:29" ht="116.25">
      <c r="A300" s="11">
        <v>297</v>
      </c>
      <c r="B300" s="12" t="s">
        <v>878</v>
      </c>
      <c r="C300" s="13" t="s">
        <v>879</v>
      </c>
      <c r="D300" s="14" t="s">
        <v>900</v>
      </c>
      <c r="E300" s="13" t="s">
        <v>901</v>
      </c>
      <c r="F300" s="15" t="s">
        <v>902</v>
      </c>
      <c r="G300" s="13" t="s">
        <v>903</v>
      </c>
      <c r="H300" s="13" t="s">
        <v>41</v>
      </c>
      <c r="I300" s="16">
        <v>45664</v>
      </c>
      <c r="J300" s="16" t="s">
        <v>42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7">
        <v>0</v>
      </c>
      <c r="T300" s="17">
        <v>0</v>
      </c>
      <c r="U300" s="17">
        <v>0</v>
      </c>
      <c r="V300" s="17">
        <v>0</v>
      </c>
      <c r="W300" s="17">
        <v>0</v>
      </c>
      <c r="X300" s="17">
        <v>0</v>
      </c>
      <c r="Y300" s="17">
        <v>0</v>
      </c>
      <c r="Z300" s="17">
        <v>0</v>
      </c>
      <c r="AA300" s="17">
        <v>0</v>
      </c>
      <c r="AB300" s="17">
        <v>0</v>
      </c>
      <c r="AC300" s="17">
        <v>0</v>
      </c>
    </row>
    <row r="301" spans="1:29" ht="116.25">
      <c r="A301" s="11">
        <v>298</v>
      </c>
      <c r="B301" s="12" t="s">
        <v>878</v>
      </c>
      <c r="C301" s="13" t="s">
        <v>879</v>
      </c>
      <c r="D301" s="14" t="s">
        <v>904</v>
      </c>
      <c r="E301" s="13" t="s">
        <v>905</v>
      </c>
      <c r="F301" s="11" t="s">
        <v>906</v>
      </c>
      <c r="G301" s="13" t="s">
        <v>907</v>
      </c>
      <c r="H301" s="13" t="s">
        <v>41</v>
      </c>
      <c r="I301" s="16">
        <v>45664</v>
      </c>
      <c r="J301" s="16" t="s">
        <v>42</v>
      </c>
      <c r="K301" s="17">
        <v>16.2</v>
      </c>
      <c r="L301" s="17">
        <v>0</v>
      </c>
      <c r="M301" s="17">
        <v>16.2</v>
      </c>
      <c r="N301" s="17">
        <v>3.2</v>
      </c>
      <c r="O301" s="17">
        <v>0</v>
      </c>
      <c r="P301" s="17">
        <v>0</v>
      </c>
      <c r="Q301" s="17">
        <v>3.2</v>
      </c>
      <c r="R301" s="17">
        <v>4.3</v>
      </c>
      <c r="S301" s="17">
        <v>0</v>
      </c>
      <c r="T301" s="17">
        <v>4.3</v>
      </c>
      <c r="U301" s="17">
        <v>3.6</v>
      </c>
      <c r="V301" s="17">
        <v>0</v>
      </c>
      <c r="W301" s="17">
        <v>3.6</v>
      </c>
      <c r="X301" s="17">
        <v>2.7</v>
      </c>
      <c r="Y301" s="17">
        <v>0</v>
      </c>
      <c r="Z301" s="17">
        <v>2.7</v>
      </c>
      <c r="AA301" s="17">
        <v>3.4</v>
      </c>
      <c r="AB301" s="17">
        <v>0</v>
      </c>
      <c r="AC301" s="17">
        <v>3.4</v>
      </c>
    </row>
    <row r="302" spans="1:29" ht="116.25">
      <c r="A302" s="11">
        <v>299</v>
      </c>
      <c r="B302" s="12" t="s">
        <v>878</v>
      </c>
      <c r="C302" s="13" t="s">
        <v>879</v>
      </c>
      <c r="D302" s="14" t="s">
        <v>908</v>
      </c>
      <c r="E302" s="13" t="s">
        <v>909</v>
      </c>
      <c r="F302" s="11" t="s">
        <v>910</v>
      </c>
      <c r="G302" s="13" t="s">
        <v>911</v>
      </c>
      <c r="H302" s="13" t="s">
        <v>41</v>
      </c>
      <c r="I302" s="16">
        <v>45664</v>
      </c>
      <c r="J302" s="16" t="s">
        <v>42</v>
      </c>
      <c r="K302" s="17">
        <v>425</v>
      </c>
      <c r="L302" s="17">
        <v>0</v>
      </c>
      <c r="M302" s="17">
        <v>425</v>
      </c>
      <c r="N302" s="17">
        <v>32</v>
      </c>
      <c r="O302" s="17">
        <v>0</v>
      </c>
      <c r="P302" s="17">
        <v>0</v>
      </c>
      <c r="Q302" s="17">
        <v>32</v>
      </c>
      <c r="R302" s="17">
        <v>103</v>
      </c>
      <c r="S302" s="17">
        <v>0</v>
      </c>
      <c r="T302" s="17">
        <v>103</v>
      </c>
      <c r="U302" s="17">
        <v>163</v>
      </c>
      <c r="V302" s="17">
        <v>0</v>
      </c>
      <c r="W302" s="17">
        <v>163</v>
      </c>
      <c r="X302" s="17">
        <v>79</v>
      </c>
      <c r="Y302" s="17">
        <v>0</v>
      </c>
      <c r="Z302" s="17">
        <v>79</v>
      </c>
      <c r="AA302" s="17">
        <v>49</v>
      </c>
      <c r="AB302" s="17">
        <v>0</v>
      </c>
      <c r="AC302" s="17">
        <v>49</v>
      </c>
    </row>
    <row r="303" spans="1:29" ht="116.25">
      <c r="A303" s="11">
        <v>300</v>
      </c>
      <c r="B303" s="12" t="s">
        <v>878</v>
      </c>
      <c r="C303" s="13" t="s">
        <v>879</v>
      </c>
      <c r="D303" s="14" t="s">
        <v>908</v>
      </c>
      <c r="E303" s="13" t="s">
        <v>909</v>
      </c>
      <c r="F303" s="15" t="s">
        <v>912</v>
      </c>
      <c r="G303" s="13" t="s">
        <v>913</v>
      </c>
      <c r="H303" s="13" t="s">
        <v>45</v>
      </c>
      <c r="I303" s="16">
        <v>45664</v>
      </c>
      <c r="J303" s="16" t="s">
        <v>42</v>
      </c>
      <c r="K303" s="17">
        <v>60.5</v>
      </c>
      <c r="L303" s="17">
        <v>0</v>
      </c>
      <c r="M303" s="17">
        <v>60.5</v>
      </c>
      <c r="N303" s="17">
        <v>6.7</v>
      </c>
      <c r="O303" s="17">
        <v>0</v>
      </c>
      <c r="P303" s="17">
        <v>0</v>
      </c>
      <c r="Q303" s="17">
        <v>6.7</v>
      </c>
      <c r="R303" s="17">
        <v>42.3</v>
      </c>
      <c r="S303" s="17">
        <v>0</v>
      </c>
      <c r="T303" s="17">
        <v>42.3</v>
      </c>
      <c r="U303" s="17">
        <v>11.5</v>
      </c>
      <c r="V303" s="17">
        <v>0</v>
      </c>
      <c r="W303" s="17">
        <v>11.5</v>
      </c>
      <c r="X303" s="17">
        <v>0</v>
      </c>
      <c r="Y303" s="17">
        <v>0</v>
      </c>
      <c r="Z303" s="17">
        <v>0</v>
      </c>
      <c r="AA303" s="17">
        <v>0</v>
      </c>
      <c r="AB303" s="17">
        <v>0</v>
      </c>
      <c r="AC303" s="17">
        <v>0</v>
      </c>
    </row>
    <row r="304" spans="1:29" ht="116.25">
      <c r="A304" s="11">
        <v>301</v>
      </c>
      <c r="B304" s="12" t="s">
        <v>878</v>
      </c>
      <c r="C304" s="13" t="s">
        <v>879</v>
      </c>
      <c r="D304" s="14" t="s">
        <v>914</v>
      </c>
      <c r="E304" s="13" t="s">
        <v>915</v>
      </c>
      <c r="F304" s="15" t="s">
        <v>916</v>
      </c>
      <c r="G304" s="13" t="s">
        <v>917</v>
      </c>
      <c r="H304" s="13" t="s">
        <v>45</v>
      </c>
      <c r="I304" s="16">
        <v>45664</v>
      </c>
      <c r="J304" s="16" t="s">
        <v>42</v>
      </c>
      <c r="K304" s="17">
        <v>74.5</v>
      </c>
      <c r="L304" s="17">
        <v>0</v>
      </c>
      <c r="M304" s="17">
        <v>74.5</v>
      </c>
      <c r="N304" s="17">
        <v>1.3</v>
      </c>
      <c r="O304" s="17">
        <v>0</v>
      </c>
      <c r="P304" s="17">
        <v>0</v>
      </c>
      <c r="Q304" s="17">
        <v>1.3</v>
      </c>
      <c r="R304" s="17">
        <v>20.5</v>
      </c>
      <c r="S304" s="17">
        <v>0</v>
      </c>
      <c r="T304" s="17">
        <v>20.5</v>
      </c>
      <c r="U304" s="17">
        <v>41</v>
      </c>
      <c r="V304" s="17">
        <v>0</v>
      </c>
      <c r="W304" s="17">
        <v>41</v>
      </c>
      <c r="X304" s="17">
        <v>11.8</v>
      </c>
      <c r="Y304" s="17">
        <v>0</v>
      </c>
      <c r="Z304" s="17">
        <v>11.8</v>
      </c>
      <c r="AA304" s="17">
        <v>0</v>
      </c>
      <c r="AB304" s="17">
        <v>0</v>
      </c>
      <c r="AC304" s="17">
        <v>0</v>
      </c>
    </row>
    <row r="305" spans="1:29" ht="116.25">
      <c r="A305" s="11">
        <v>302</v>
      </c>
      <c r="B305" s="12" t="s">
        <v>878</v>
      </c>
      <c r="C305" s="13" t="s">
        <v>879</v>
      </c>
      <c r="D305" s="14" t="s">
        <v>914</v>
      </c>
      <c r="E305" s="13" t="s">
        <v>915</v>
      </c>
      <c r="F305" s="11" t="s">
        <v>918</v>
      </c>
      <c r="G305" s="13" t="s">
        <v>919</v>
      </c>
      <c r="H305" s="13" t="s">
        <v>41</v>
      </c>
      <c r="I305" s="16">
        <v>45664</v>
      </c>
      <c r="J305" s="16" t="s">
        <v>42</v>
      </c>
      <c r="K305" s="17">
        <v>52</v>
      </c>
      <c r="L305" s="17">
        <v>0</v>
      </c>
      <c r="M305" s="17">
        <v>52</v>
      </c>
      <c r="N305" s="17">
        <v>8.4</v>
      </c>
      <c r="O305" s="17">
        <v>0</v>
      </c>
      <c r="P305" s="17">
        <v>0</v>
      </c>
      <c r="Q305" s="17">
        <v>8.4</v>
      </c>
      <c r="R305" s="17">
        <v>11</v>
      </c>
      <c r="S305" s="17">
        <v>0</v>
      </c>
      <c r="T305" s="17">
        <v>11</v>
      </c>
      <c r="U305" s="17">
        <v>12.4</v>
      </c>
      <c r="V305" s="17">
        <v>0</v>
      </c>
      <c r="W305" s="17">
        <v>12.4</v>
      </c>
      <c r="X305" s="17">
        <v>11</v>
      </c>
      <c r="Y305" s="17">
        <v>0</v>
      </c>
      <c r="Z305" s="17">
        <v>11</v>
      </c>
      <c r="AA305" s="17">
        <v>9.3000000000000007</v>
      </c>
      <c r="AB305" s="17">
        <v>0</v>
      </c>
      <c r="AC305" s="17">
        <v>9.3000000000000007</v>
      </c>
    </row>
    <row r="306" spans="1:29" ht="93">
      <c r="A306" s="11">
        <v>303</v>
      </c>
      <c r="B306" s="12" t="s">
        <v>763</v>
      </c>
      <c r="C306" s="13" t="s">
        <v>764</v>
      </c>
      <c r="D306" s="14" t="s">
        <v>920</v>
      </c>
      <c r="E306" s="13" t="s">
        <v>921</v>
      </c>
      <c r="F306" s="11" t="s">
        <v>922</v>
      </c>
      <c r="G306" s="13" t="s">
        <v>923</v>
      </c>
      <c r="H306" s="13" t="s">
        <v>45</v>
      </c>
      <c r="I306" s="16">
        <v>43472</v>
      </c>
      <c r="J306" s="16" t="s">
        <v>46</v>
      </c>
      <c r="K306" s="17">
        <v>122.83950901999999</v>
      </c>
      <c r="L306" s="17">
        <v>0</v>
      </c>
      <c r="M306" s="17">
        <v>122.83950901999999</v>
      </c>
      <c r="N306" s="17">
        <v>42.241572142000003</v>
      </c>
      <c r="O306" s="17">
        <v>0</v>
      </c>
      <c r="P306" s="17">
        <v>0</v>
      </c>
      <c r="Q306" s="17">
        <v>42.241572142000003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0</v>
      </c>
      <c r="X306" s="17">
        <v>0</v>
      </c>
      <c r="Y306" s="17">
        <v>0</v>
      </c>
      <c r="Z306" s="17">
        <v>0</v>
      </c>
      <c r="AA306" s="17">
        <v>0</v>
      </c>
      <c r="AB306" s="17">
        <v>0</v>
      </c>
      <c r="AC306" s="17">
        <v>0</v>
      </c>
    </row>
    <row r="307" spans="1:29" ht="93">
      <c r="A307" s="11">
        <v>304</v>
      </c>
      <c r="B307" s="12" t="s">
        <v>763</v>
      </c>
      <c r="C307" s="13" t="s">
        <v>764</v>
      </c>
      <c r="D307" s="14" t="s">
        <v>920</v>
      </c>
      <c r="E307" s="13" t="s">
        <v>921</v>
      </c>
      <c r="F307" s="11" t="s">
        <v>924</v>
      </c>
      <c r="G307" s="13" t="s">
        <v>925</v>
      </c>
      <c r="H307" s="13" t="s">
        <v>41</v>
      </c>
      <c r="I307" s="16">
        <v>45664</v>
      </c>
      <c r="J307" s="16" t="s">
        <v>42</v>
      </c>
      <c r="K307" s="17">
        <v>173.29388</v>
      </c>
      <c r="L307" s="17">
        <v>0</v>
      </c>
      <c r="M307" s="17">
        <v>173.29388</v>
      </c>
      <c r="N307" s="17">
        <v>35.517375999999999</v>
      </c>
      <c r="O307" s="17">
        <v>0</v>
      </c>
      <c r="P307" s="17">
        <v>0</v>
      </c>
      <c r="Q307" s="17">
        <v>35.517375999999999</v>
      </c>
      <c r="R307" s="17">
        <v>34.002375999999998</v>
      </c>
      <c r="S307" s="17">
        <v>0</v>
      </c>
      <c r="T307" s="17">
        <v>34.002375999999998</v>
      </c>
      <c r="U307" s="17">
        <v>34.652375999999997</v>
      </c>
      <c r="V307" s="17">
        <v>0</v>
      </c>
      <c r="W307" s="17">
        <v>34.652375999999997</v>
      </c>
      <c r="X307" s="17">
        <v>34.677376000000002</v>
      </c>
      <c r="Y307" s="17">
        <v>0</v>
      </c>
      <c r="Z307" s="17">
        <v>34.677376000000002</v>
      </c>
      <c r="AA307" s="17">
        <v>34.444375999999998</v>
      </c>
      <c r="AB307" s="17">
        <v>0</v>
      </c>
      <c r="AC307" s="17">
        <v>34.444375999999998</v>
      </c>
    </row>
    <row r="308" spans="1:29" ht="93">
      <c r="A308" s="11">
        <v>305</v>
      </c>
      <c r="B308" s="12" t="s">
        <v>763</v>
      </c>
      <c r="C308" s="13" t="s">
        <v>764</v>
      </c>
      <c r="D308" s="14" t="s">
        <v>926</v>
      </c>
      <c r="E308" s="13" t="s">
        <v>927</v>
      </c>
      <c r="F308" s="11" t="s">
        <v>928</v>
      </c>
      <c r="G308" s="13" t="s">
        <v>929</v>
      </c>
      <c r="H308" s="13" t="s">
        <v>41</v>
      </c>
      <c r="I308" s="16">
        <v>45664</v>
      </c>
      <c r="J308" s="16" t="s">
        <v>42</v>
      </c>
      <c r="K308" s="17">
        <v>19.579930000000001</v>
      </c>
      <c r="L308" s="17">
        <v>0</v>
      </c>
      <c r="M308" s="17">
        <v>19.579930000000001</v>
      </c>
      <c r="N308" s="17">
        <v>7.6852</v>
      </c>
      <c r="O308" s="17">
        <v>0</v>
      </c>
      <c r="P308" s="17">
        <v>0</v>
      </c>
      <c r="Q308" s="17">
        <v>7.6852</v>
      </c>
      <c r="R308" s="17">
        <v>4.2119299999999997</v>
      </c>
      <c r="S308" s="17">
        <v>0</v>
      </c>
      <c r="T308" s="17">
        <v>4.2119299999999997</v>
      </c>
      <c r="U308" s="17">
        <v>3.47451</v>
      </c>
      <c r="V308" s="17">
        <v>0</v>
      </c>
      <c r="W308" s="17">
        <v>3.47451</v>
      </c>
      <c r="X308" s="17">
        <v>2.4534099999999999</v>
      </c>
      <c r="Y308" s="17">
        <v>0</v>
      </c>
      <c r="Z308" s="17">
        <v>2.4534099999999999</v>
      </c>
      <c r="AA308" s="17">
        <v>1.75488</v>
      </c>
      <c r="AB308" s="17">
        <v>0</v>
      </c>
      <c r="AC308" s="17">
        <v>1.75488</v>
      </c>
    </row>
    <row r="309" spans="1:29" ht="116.25">
      <c r="A309" s="11">
        <v>306</v>
      </c>
      <c r="B309" s="12" t="s">
        <v>930</v>
      </c>
      <c r="C309" s="13" t="s">
        <v>931</v>
      </c>
      <c r="D309" s="14" t="s">
        <v>932</v>
      </c>
      <c r="E309" s="13" t="s">
        <v>933</v>
      </c>
      <c r="F309" s="15" t="s">
        <v>934</v>
      </c>
      <c r="G309" s="13" t="s">
        <v>935</v>
      </c>
      <c r="H309" s="13" t="s">
        <v>45</v>
      </c>
      <c r="I309" s="16">
        <v>40550</v>
      </c>
      <c r="J309" s="16">
        <v>45939</v>
      </c>
      <c r="K309" s="17">
        <v>220.2</v>
      </c>
      <c r="L309" s="17">
        <v>0</v>
      </c>
      <c r="M309" s="17">
        <v>220.2</v>
      </c>
      <c r="N309" s="17">
        <v>67.8</v>
      </c>
      <c r="O309" s="17">
        <v>0</v>
      </c>
      <c r="P309" s="17">
        <v>0</v>
      </c>
      <c r="Q309" s="17">
        <v>67.8</v>
      </c>
      <c r="R309" s="17">
        <v>0</v>
      </c>
      <c r="S309" s="17">
        <v>0</v>
      </c>
      <c r="T309" s="17">
        <v>0</v>
      </c>
      <c r="U309" s="17">
        <v>0</v>
      </c>
      <c r="V309" s="17">
        <v>0</v>
      </c>
      <c r="W309" s="17">
        <v>0</v>
      </c>
      <c r="X309" s="17">
        <v>0</v>
      </c>
      <c r="Y309" s="17">
        <v>0</v>
      </c>
      <c r="Z309" s="17">
        <v>0</v>
      </c>
      <c r="AA309" s="17">
        <v>0</v>
      </c>
      <c r="AB309" s="17">
        <v>0</v>
      </c>
      <c r="AC309" s="17">
        <v>0</v>
      </c>
    </row>
    <row r="310" spans="1:29" ht="117" thickBot="1">
      <c r="A310" s="11">
        <v>307</v>
      </c>
      <c r="B310" s="12" t="s">
        <v>930</v>
      </c>
      <c r="C310" s="13" t="s">
        <v>931</v>
      </c>
      <c r="D310" s="14" t="s">
        <v>932</v>
      </c>
      <c r="E310" s="13" t="s">
        <v>933</v>
      </c>
      <c r="F310" s="11" t="s">
        <v>936</v>
      </c>
      <c r="G310" s="13" t="s">
        <v>937</v>
      </c>
      <c r="H310" s="13" t="s">
        <v>41</v>
      </c>
      <c r="I310" s="16">
        <v>45664</v>
      </c>
      <c r="J310" s="16" t="s">
        <v>42</v>
      </c>
      <c r="K310" s="17">
        <v>134.5</v>
      </c>
      <c r="L310" s="17">
        <v>0</v>
      </c>
      <c r="M310" s="17">
        <v>134.5</v>
      </c>
      <c r="N310" s="17">
        <v>43.8</v>
      </c>
      <c r="O310" s="17">
        <v>0</v>
      </c>
      <c r="P310" s="17">
        <v>0</v>
      </c>
      <c r="Q310" s="17">
        <v>43.8</v>
      </c>
      <c r="R310" s="17">
        <v>31.4</v>
      </c>
      <c r="S310" s="17">
        <v>0</v>
      </c>
      <c r="T310" s="17">
        <v>31.4</v>
      </c>
      <c r="U310" s="17">
        <v>23.2</v>
      </c>
      <c r="V310" s="17">
        <v>0</v>
      </c>
      <c r="W310" s="17">
        <v>23.2</v>
      </c>
      <c r="X310" s="17">
        <v>25.6</v>
      </c>
      <c r="Y310" s="17">
        <v>0</v>
      </c>
      <c r="Z310" s="17">
        <v>25.6</v>
      </c>
      <c r="AA310" s="17">
        <v>10.6</v>
      </c>
      <c r="AB310" s="17">
        <v>0</v>
      </c>
      <c r="AC310" s="17">
        <v>10.6</v>
      </c>
    </row>
    <row r="311" spans="1:29" ht="24" thickBot="1">
      <c r="A311" s="36"/>
      <c r="B311" s="37"/>
      <c r="C311" s="36"/>
      <c r="D311" s="38"/>
      <c r="E311" s="36"/>
      <c r="F311" s="38"/>
      <c r="G311" s="36"/>
      <c r="H311" s="36"/>
      <c r="I311" s="39"/>
      <c r="J311" s="40"/>
      <c r="K311" s="41">
        <f>SUM(Table83[G.O.U])</f>
        <v>53795.612131184964</v>
      </c>
      <c r="L311" s="42">
        <f>SUM(Table83[External Financing (EF)])</f>
        <v>59776.274170554876</v>
      </c>
      <c r="M311" s="42">
        <f>SUM(Table83[[#Totals],[G.O.U]:[External Financing (EF)]])</f>
        <v>113571.88630173984</v>
      </c>
      <c r="N311" s="43">
        <f>SUM(Table83[GOU 25/26])</f>
        <v>11779.009904049999</v>
      </c>
      <c r="O311" s="42">
        <f>SUM(Table83[O/w Arrears])</f>
        <v>1267.1680512090002</v>
      </c>
      <c r="P311" s="42">
        <f>SUM(Table83[EF 25/26])</f>
        <v>12826.298656875</v>
      </c>
      <c r="Q311" s="42">
        <f>SUM(Table83[[#Totals],[GOU 25/26]],Table83[[#Totals],[EF 25/26]])</f>
        <v>24605.308560924997</v>
      </c>
      <c r="R311" s="42">
        <f>SUM(Table83[GOU 26/27])</f>
        <v>8769.502884894735</v>
      </c>
      <c r="S311" s="42">
        <f>SUM(Table83[EF 26/27])</f>
        <v>8095.7256375867382</v>
      </c>
      <c r="T311" s="42">
        <f>SUM(Table83[[#Totals],[GOU 26/27]:[EF 26/27]])</f>
        <v>16865.228522481473</v>
      </c>
      <c r="U311" s="42">
        <f>SUM(Table83[GOU 27/28])</f>
        <v>6826.8734903810573</v>
      </c>
      <c r="V311" s="42">
        <f>SUM(Table83[EF 27/28])</f>
        <v>5079.6828883722692</v>
      </c>
      <c r="W311" s="42">
        <f>SUM(Table83[[#Totals],[GOU 27/28]:[EF 27/28]])</f>
        <v>11906.556378753326</v>
      </c>
      <c r="X311" s="42">
        <f>SUM(Table83[GOU 28/29])</f>
        <v>5061.5610852149994</v>
      </c>
      <c r="Y311" s="42">
        <f>SUM(Table83[EF 28/29])</f>
        <v>1823.8822293280891</v>
      </c>
      <c r="Z311" s="44">
        <f>SUM(Table83[[#Totals],[GOU 28/29]:[EF 28/29]])</f>
        <v>6885.4433145430885</v>
      </c>
      <c r="AA311" s="45">
        <f>SUM(Table83[GOU 29/30])</f>
        <v>3589.1401240029986</v>
      </c>
      <c r="AB311" s="45">
        <f>SUM(Table83[EF 29/30])</f>
        <v>302.48610974304</v>
      </c>
      <c r="AC311" s="45">
        <f>SUM(Table83[Total 29/30])</f>
        <v>3891.6262337460385</v>
      </c>
    </row>
    <row r="313" spans="1:29">
      <c r="N313" s="46">
        <f>Table83[[#Totals],[GOU 25/26]]/Table83[[#Totals],[Total 25/26]]</f>
        <v>0.47871823573697897</v>
      </c>
      <c r="P313" s="46">
        <f>Table83[[#Totals],[EF 25/26]]/Table83[[#Totals],[Total 25/26]]</f>
        <v>0.52128176426302109</v>
      </c>
    </row>
  </sheetData>
  <mergeCells count="7">
    <mergeCell ref="A1:AC1"/>
    <mergeCell ref="K2:M2"/>
    <mergeCell ref="N2:Q2"/>
    <mergeCell ref="R2:T2"/>
    <mergeCell ref="U2:W2"/>
    <mergeCell ref="X2:Z2"/>
    <mergeCell ref="AA2:AC2"/>
  </mergeCells>
  <conditionalFormatting sqref="F145:F146">
    <cfRule type="duplicateValues" dxfId="63" priority="2"/>
  </conditionalFormatting>
  <conditionalFormatting sqref="G118 F147:F287 F125:F144 F4:F123">
    <cfRule type="duplicateValues" dxfId="62" priority="1"/>
  </conditionalFormatting>
  <pageMargins left="0.7" right="0.7" top="0.75" bottom="0.75" header="0.3" footer="0.3"/>
  <pageSetup scale="21" fitToHeight="0" orientation="landscape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MYC Database FY 25-26 </vt:lpstr>
      <vt:lpstr>'MYC Database FY 25-26 '!Print_Area</vt:lpstr>
      <vt:lpstr>'MYC Database FY 25-26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Bwami Jauhalu</dc:creator>
  <cp:lastModifiedBy>gbasiima</cp:lastModifiedBy>
  <dcterms:created xsi:type="dcterms:W3CDTF">2025-03-21T05:16:48Z</dcterms:created>
  <dcterms:modified xsi:type="dcterms:W3CDTF">2025-03-21T17:25:02Z</dcterms:modified>
</cp:coreProperties>
</file>